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D:\ก้อย\งาน 2565\3. อุทกภัย 65\2. การสำรวจความเสียหายจากอุทกภัย\"/>
    </mc:Choice>
  </mc:AlternateContent>
  <xr:revisionPtr revIDLastSave="0" documentId="13_ncr:1_{4F17CC78-0073-4C75-B7F9-A9C9A05F3305}" xr6:coauthVersionLast="45" xr6:coauthVersionMax="45" xr10:uidLastSave="{00000000-0000-0000-0000-000000000000}"/>
  <bookViews>
    <workbookView xWindow="-120" yWindow="-120" windowWidth="21840" windowHeight="13140" tabRatio="867" xr2:uid="{00000000-000D-0000-FFFF-FFFF00000000}"/>
  </bookViews>
  <sheets>
    <sheet name="ยอดสะสม 2 พ.ย.65 (สรุป)" sheetId="18" r:id="rId1"/>
    <sheet name="อ.โพนทราย" sheetId="5" r:id="rId2"/>
    <sheet name="อ.จังหาร" sheetId="21" r:id="rId3"/>
    <sheet name="อ.เชียงขวัญ" sheetId="19" r:id="rId4"/>
    <sheet name="อ.โพธิ์ชัย" sheetId="9" r:id="rId5"/>
    <sheet name="อ.เสลภูมิ" sheetId="24" r:id="rId6"/>
    <sheet name="อ.ธวัชบุรี" sheetId="20" r:id="rId7"/>
    <sheet name="อ.ทุ่งเขาหลวง" sheetId="14" r:id="rId8"/>
    <sheet name="อ.พนมไพร" sheetId="15" r:id="rId9"/>
    <sheet name="อ.สุวรรณภูมิ" sheetId="16" r:id="rId10"/>
    <sheet name="อ.หนองฮี" sheetId="23" r:id="rId11"/>
    <sheet name="อ.เมืองร้อยเอ็ด" sheetId="25" r:id="rId12"/>
  </sheets>
  <definedNames>
    <definedName name="_xlnm.Print_Titles" localSheetId="0">'ยอดสะสม 2 พ.ย.65 (สรุป)'!$1:$4</definedName>
    <definedName name="_xlnm.Print_Titles" localSheetId="2">อ.จังหาร!$1:$4</definedName>
    <definedName name="_xlnm.Print_Titles" localSheetId="3">อ.เชียงขวัญ!$1:$4</definedName>
    <definedName name="_xlnm.Print_Titles" localSheetId="7">อ.ทุ่งเขาหลวง!$1:$4</definedName>
    <definedName name="_xlnm.Print_Titles" localSheetId="6">อ.ธวัชบุรี!$1:$4</definedName>
    <definedName name="_xlnm.Print_Titles" localSheetId="8">อ.พนมไพร!$1:$4</definedName>
    <definedName name="_xlnm.Print_Titles" localSheetId="4">อ.โพธิ์ชัย!$1:$4</definedName>
    <definedName name="_xlnm.Print_Titles" localSheetId="1">อ.โพนทราย!$1:$4</definedName>
    <definedName name="_xlnm.Print_Titles" localSheetId="11">อ.เมืองร้อยเอ็ด!$1:$4</definedName>
    <definedName name="_xlnm.Print_Titles" localSheetId="9">อ.สุวรรณภูมิ!$1:$4</definedName>
    <definedName name="_xlnm.Print_Titles" localSheetId="5">อ.เสลภูมิ!$1:$4</definedName>
    <definedName name="_xlnm.Print_Titles" localSheetId="10">อ.หนองฮี!$1:$4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32" i="18" l="1"/>
  <c r="F40" i="18" l="1"/>
  <c r="E43" i="18"/>
  <c r="E35" i="18"/>
  <c r="E28" i="18"/>
  <c r="D43" i="18"/>
  <c r="F39" i="18"/>
  <c r="H13" i="20" l="1"/>
  <c r="I13" i="20"/>
  <c r="J13" i="20"/>
  <c r="K13" i="20"/>
  <c r="L13" i="20"/>
  <c r="G13" i="20"/>
  <c r="H9" i="25"/>
  <c r="L9" i="25"/>
  <c r="G8" i="25"/>
  <c r="G6" i="25"/>
  <c r="G9" i="25" s="1"/>
  <c r="B9" i="25"/>
  <c r="L8" i="25"/>
  <c r="K8" i="25"/>
  <c r="K9" i="25" s="1"/>
  <c r="J8" i="25"/>
  <c r="I8" i="25"/>
  <c r="H8" i="25"/>
  <c r="F8" i="25"/>
  <c r="D8" i="25"/>
  <c r="D9" i="25" s="1"/>
  <c r="L6" i="25"/>
  <c r="K6" i="25"/>
  <c r="J6" i="25"/>
  <c r="J9" i="25" s="1"/>
  <c r="I6" i="25"/>
  <c r="I9" i="25" s="1"/>
  <c r="H6" i="25"/>
  <c r="F6" i="25"/>
  <c r="F9" i="25" s="1"/>
  <c r="D6" i="25"/>
  <c r="F50" i="18"/>
  <c r="E50" i="18"/>
  <c r="D50" i="18"/>
  <c r="C50" i="18"/>
  <c r="D13" i="20" l="1"/>
  <c r="F8" i="20"/>
  <c r="F13" i="20"/>
  <c r="G13" i="24" l="1"/>
  <c r="B14" i="20"/>
  <c r="F10" i="20"/>
  <c r="F14" i="20" s="1"/>
  <c r="G18" i="24" l="1"/>
  <c r="G17" i="24"/>
  <c r="F17" i="24"/>
  <c r="F13" i="24"/>
  <c r="F8" i="24"/>
  <c r="B18" i="24"/>
  <c r="L17" i="24"/>
  <c r="K17" i="24"/>
  <c r="J17" i="24"/>
  <c r="D17" i="24"/>
  <c r="L13" i="24"/>
  <c r="K13" i="24"/>
  <c r="J13" i="24"/>
  <c r="I13" i="24"/>
  <c r="D13" i="24"/>
  <c r="L8" i="24"/>
  <c r="L18" i="24" s="1"/>
  <c r="K8" i="24"/>
  <c r="J8" i="24"/>
  <c r="I8" i="24"/>
  <c r="H8" i="24"/>
  <c r="H18" i="24" s="1"/>
  <c r="D8" i="24"/>
  <c r="L6" i="24"/>
  <c r="K6" i="24"/>
  <c r="J6" i="24"/>
  <c r="I6" i="24"/>
  <c r="I18" i="24" s="1"/>
  <c r="H6" i="24"/>
  <c r="F6" i="24"/>
  <c r="F18" i="24" s="1"/>
  <c r="D6" i="24"/>
  <c r="D18" i="24" s="1"/>
  <c r="K18" i="24" l="1"/>
  <c r="J18" i="24"/>
  <c r="F52" i="5"/>
  <c r="E47" i="18" l="1"/>
  <c r="C47" i="18"/>
  <c r="D47" i="18"/>
  <c r="F47" i="18"/>
  <c r="B12" i="23"/>
  <c r="L11" i="23"/>
  <c r="K11" i="23"/>
  <c r="J11" i="23"/>
  <c r="I11" i="23"/>
  <c r="H11" i="23"/>
  <c r="G11" i="23"/>
  <c r="F11" i="23"/>
  <c r="D11" i="23"/>
  <c r="L9" i="23"/>
  <c r="K9" i="23"/>
  <c r="J9" i="23"/>
  <c r="I9" i="23"/>
  <c r="H9" i="23"/>
  <c r="G9" i="23"/>
  <c r="G12" i="23" s="1"/>
  <c r="F9" i="23"/>
  <c r="D9" i="23"/>
  <c r="L6" i="23"/>
  <c r="L12" i="23" s="1"/>
  <c r="K6" i="23"/>
  <c r="K12" i="23" s="1"/>
  <c r="J6" i="23"/>
  <c r="J12" i="23" s="1"/>
  <c r="I6" i="23"/>
  <c r="I12" i="23" s="1"/>
  <c r="H6" i="23"/>
  <c r="H12" i="23" s="1"/>
  <c r="F6" i="23"/>
  <c r="F12" i="23" s="1"/>
  <c r="D6" i="23"/>
  <c r="D12" i="23" s="1"/>
  <c r="E7" i="18" l="1"/>
  <c r="F29" i="18"/>
  <c r="F31" i="18"/>
  <c r="D32" i="18"/>
  <c r="C32" i="18"/>
  <c r="D12" i="9" l="1"/>
  <c r="F12" i="9"/>
  <c r="B38" i="21" l="1"/>
  <c r="L37" i="21"/>
  <c r="K37" i="21"/>
  <c r="J37" i="21"/>
  <c r="I37" i="21"/>
  <c r="H37" i="21"/>
  <c r="G37" i="21"/>
  <c r="F37" i="21"/>
  <c r="D37" i="21"/>
  <c r="L34" i="21"/>
  <c r="K34" i="21"/>
  <c r="J34" i="21"/>
  <c r="I34" i="21"/>
  <c r="H34" i="21"/>
  <c r="G34" i="21"/>
  <c r="F34" i="21"/>
  <c r="D34" i="21"/>
  <c r="L31" i="21"/>
  <c r="K31" i="21"/>
  <c r="J31" i="21"/>
  <c r="I31" i="21"/>
  <c r="H31" i="21"/>
  <c r="G31" i="21"/>
  <c r="F31" i="21"/>
  <c r="D31" i="21"/>
  <c r="L25" i="21"/>
  <c r="K25" i="21"/>
  <c r="J25" i="21"/>
  <c r="I25" i="21"/>
  <c r="H25" i="21"/>
  <c r="G25" i="21"/>
  <c r="F25" i="21"/>
  <c r="D25" i="21"/>
  <c r="D38" i="21" s="1"/>
  <c r="L16" i="21"/>
  <c r="L38" i="21" s="1"/>
  <c r="K16" i="21"/>
  <c r="K38" i="21" s="1"/>
  <c r="J16" i="21"/>
  <c r="J38" i="21" s="1"/>
  <c r="I16" i="21"/>
  <c r="I38" i="21" s="1"/>
  <c r="H16" i="21"/>
  <c r="H38" i="21" s="1"/>
  <c r="G16" i="21"/>
  <c r="G38" i="21" s="1"/>
  <c r="F16" i="21"/>
  <c r="F38" i="21" s="1"/>
  <c r="D25" i="14" l="1"/>
  <c r="L10" i="20"/>
  <c r="L14" i="20" s="1"/>
  <c r="K10" i="20"/>
  <c r="J10" i="20"/>
  <c r="I10" i="20"/>
  <c r="H10" i="20"/>
  <c r="G10" i="20"/>
  <c r="D10" i="20"/>
  <c r="K8" i="20"/>
  <c r="J8" i="20"/>
  <c r="I8" i="20"/>
  <c r="H8" i="20"/>
  <c r="G8" i="20"/>
  <c r="G14" i="20" s="1"/>
  <c r="D8" i="20"/>
  <c r="D14" i="20" s="1"/>
  <c r="H14" i="20" l="1"/>
  <c r="K14" i="20"/>
  <c r="I14" i="20"/>
  <c r="J14" i="20"/>
  <c r="J25" i="14"/>
  <c r="K25" i="14"/>
  <c r="L25" i="14"/>
  <c r="I25" i="14"/>
  <c r="H25" i="14"/>
  <c r="H26" i="14" s="1"/>
  <c r="F25" i="14" l="1"/>
  <c r="F12" i="14"/>
  <c r="K18" i="19" l="1"/>
  <c r="B18" i="19"/>
  <c r="L17" i="19"/>
  <c r="K17" i="19"/>
  <c r="J17" i="19"/>
  <c r="I17" i="19"/>
  <c r="H17" i="19"/>
  <c r="G17" i="19"/>
  <c r="F17" i="19"/>
  <c r="D17" i="19"/>
  <c r="L12" i="19"/>
  <c r="K12" i="19"/>
  <c r="J12" i="19"/>
  <c r="I12" i="19"/>
  <c r="H12" i="19"/>
  <c r="G12" i="19"/>
  <c r="F12" i="19"/>
  <c r="D12" i="19"/>
  <c r="L7" i="19"/>
  <c r="L18" i="19" s="1"/>
  <c r="K7" i="19"/>
  <c r="J7" i="19"/>
  <c r="J18" i="19" s="1"/>
  <c r="I7" i="19"/>
  <c r="I18" i="19" s="1"/>
  <c r="H7" i="19"/>
  <c r="H18" i="19" s="1"/>
  <c r="G7" i="19"/>
  <c r="F7" i="19"/>
  <c r="F18" i="19" s="1"/>
  <c r="D7" i="19"/>
  <c r="D18" i="19" s="1"/>
  <c r="G18" i="19" l="1"/>
  <c r="C43" i="18"/>
  <c r="F42" i="18"/>
  <c r="F41" i="18"/>
  <c r="E39" i="18"/>
  <c r="D39" i="18"/>
  <c r="C39" i="18"/>
  <c r="D35" i="18"/>
  <c r="C35" i="18"/>
  <c r="F35" i="18"/>
  <c r="F30" i="18"/>
  <c r="F32" i="18" s="1"/>
  <c r="D28" i="18"/>
  <c r="C28" i="18"/>
  <c r="E23" i="18"/>
  <c r="D23" i="18"/>
  <c r="C23" i="18"/>
  <c r="F22" i="18"/>
  <c r="F21" i="18"/>
  <c r="D20" i="18"/>
  <c r="C20" i="18"/>
  <c r="F17" i="18"/>
  <c r="F20" i="18" s="1"/>
  <c r="E20" i="18"/>
  <c r="D16" i="18"/>
  <c r="C16" i="18"/>
  <c r="F15" i="18"/>
  <c r="E15" i="18"/>
  <c r="E16" i="18" s="1"/>
  <c r="F16" i="18"/>
  <c r="F10" i="18"/>
  <c r="D10" i="18"/>
  <c r="C10" i="18"/>
  <c r="E9" i="18"/>
  <c r="E6" i="18"/>
  <c r="E5" i="18"/>
  <c r="D11" i="16"/>
  <c r="F26" i="16"/>
  <c r="D26" i="16"/>
  <c r="G26" i="16"/>
  <c r="H26" i="16"/>
  <c r="I26" i="16"/>
  <c r="J26" i="16"/>
  <c r="K26" i="16"/>
  <c r="L26" i="16"/>
  <c r="B27" i="16"/>
  <c r="B11" i="15"/>
  <c r="B26" i="14"/>
  <c r="B13" i="9"/>
  <c r="B53" i="5"/>
  <c r="J11" i="15"/>
  <c r="I13" i="9"/>
  <c r="L18" i="16"/>
  <c r="K18" i="16"/>
  <c r="J18" i="16"/>
  <c r="I18" i="16"/>
  <c r="H18" i="16"/>
  <c r="G18" i="16"/>
  <c r="F18" i="16"/>
  <c r="D18" i="16"/>
  <c r="L11" i="16"/>
  <c r="K11" i="16"/>
  <c r="J11" i="16"/>
  <c r="J27" i="16" s="1"/>
  <c r="I11" i="16"/>
  <c r="I27" i="16" s="1"/>
  <c r="H11" i="16"/>
  <c r="G11" i="16"/>
  <c r="F11" i="16"/>
  <c r="L10" i="15"/>
  <c r="K10" i="15"/>
  <c r="J10" i="15"/>
  <c r="I10" i="15"/>
  <c r="H10" i="15"/>
  <c r="G10" i="15"/>
  <c r="F10" i="15"/>
  <c r="D10" i="15"/>
  <c r="L8" i="15"/>
  <c r="K8" i="15"/>
  <c r="J8" i="15"/>
  <c r="I8" i="15"/>
  <c r="H8" i="15"/>
  <c r="G8" i="15"/>
  <c r="F8" i="15"/>
  <c r="D8" i="15"/>
  <c r="L6" i="15"/>
  <c r="L11" i="15" s="1"/>
  <c r="K6" i="15"/>
  <c r="K11" i="15" s="1"/>
  <c r="J6" i="15"/>
  <c r="I6" i="15"/>
  <c r="I11" i="15" s="1"/>
  <c r="H6" i="15"/>
  <c r="H11" i="15" s="1"/>
  <c r="G6" i="15"/>
  <c r="G11" i="15" s="1"/>
  <c r="F6" i="15"/>
  <c r="D6" i="15"/>
  <c r="D11" i="15" s="1"/>
  <c r="L26" i="14"/>
  <c r="G25" i="14"/>
  <c r="L12" i="14"/>
  <c r="K12" i="14"/>
  <c r="K26" i="14" s="1"/>
  <c r="J12" i="14"/>
  <c r="J26" i="14" s="1"/>
  <c r="I12" i="14"/>
  <c r="I26" i="14" s="1"/>
  <c r="G12" i="14"/>
  <c r="D12" i="14"/>
  <c r="D26" i="14" s="1"/>
  <c r="L12" i="9"/>
  <c r="L13" i="9" s="1"/>
  <c r="K12" i="9"/>
  <c r="J12" i="9"/>
  <c r="J13" i="9" s="1"/>
  <c r="I12" i="9"/>
  <c r="H12" i="9"/>
  <c r="H13" i="9" s="1"/>
  <c r="G12" i="9"/>
  <c r="L7" i="9"/>
  <c r="K7" i="9"/>
  <c r="J7" i="9"/>
  <c r="I7" i="9"/>
  <c r="H7" i="9"/>
  <c r="G7" i="9"/>
  <c r="F7" i="9"/>
  <c r="F13" i="9" s="1"/>
  <c r="D7" i="9"/>
  <c r="D13" i="9" s="1"/>
  <c r="G52" i="5"/>
  <c r="H52" i="5"/>
  <c r="I52" i="5"/>
  <c r="J52" i="5"/>
  <c r="K52" i="5"/>
  <c r="L52" i="5"/>
  <c r="D52" i="5"/>
  <c r="G44" i="5"/>
  <c r="H44" i="5"/>
  <c r="I44" i="5"/>
  <c r="J44" i="5"/>
  <c r="K44" i="5"/>
  <c r="L44" i="5"/>
  <c r="F44" i="5"/>
  <c r="D44" i="5"/>
  <c r="D35" i="5"/>
  <c r="L35" i="5"/>
  <c r="K35" i="5"/>
  <c r="J35" i="5"/>
  <c r="I35" i="5"/>
  <c r="H35" i="5"/>
  <c r="G35" i="5"/>
  <c r="F35" i="5"/>
  <c r="H24" i="5"/>
  <c r="I24" i="5"/>
  <c r="J24" i="5"/>
  <c r="K24" i="5"/>
  <c r="L24" i="5"/>
  <c r="G24" i="5"/>
  <c r="F24" i="5"/>
  <c r="D24" i="5"/>
  <c r="G13" i="5"/>
  <c r="H13" i="5"/>
  <c r="I13" i="5"/>
  <c r="J13" i="5"/>
  <c r="K13" i="5"/>
  <c r="L13" i="5"/>
  <c r="F13" i="5"/>
  <c r="D13" i="5"/>
  <c r="C57" i="18" l="1"/>
  <c r="G13" i="9"/>
  <c r="K13" i="9"/>
  <c r="H27" i="16"/>
  <c r="L27" i="16"/>
  <c r="F43" i="18"/>
  <c r="H53" i="5"/>
  <c r="F11" i="15"/>
  <c r="K27" i="16"/>
  <c r="G27" i="16"/>
  <c r="D57" i="18"/>
  <c r="E10" i="18"/>
  <c r="E57" i="18" s="1"/>
  <c r="F23" i="18"/>
  <c r="F57" i="18" s="1"/>
  <c r="F28" i="18"/>
  <c r="G26" i="14"/>
  <c r="D27" i="16"/>
  <c r="J53" i="5"/>
  <c r="L53" i="5"/>
  <c r="K53" i="5"/>
  <c r="D53" i="5"/>
  <c r="F53" i="5"/>
  <c r="I53" i="5"/>
  <c r="G53" i="5"/>
</calcChain>
</file>

<file path=xl/sharedStrings.xml><?xml version="1.0" encoding="utf-8"?>
<sst xmlns="http://schemas.openxmlformats.org/spreadsheetml/2006/main" count="880" uniqueCount="269">
  <si>
    <t>ที่</t>
  </si>
  <si>
    <t>อำเภอ</t>
  </si>
  <si>
    <t>ตำบล</t>
  </si>
  <si>
    <t>หมายเหตุ</t>
  </si>
  <si>
    <t>จังหาร</t>
  </si>
  <si>
    <t>ธวัชบุรี</t>
  </si>
  <si>
    <t>เชียงขวัญ</t>
  </si>
  <si>
    <t>โพนทราย</t>
  </si>
  <si>
    <t>โพธิ์ชัย</t>
  </si>
  <si>
    <t>ทุ่งเขาหลวง</t>
  </si>
  <si>
    <t>เสลภูมิ</t>
  </si>
  <si>
    <t>พนมไพร</t>
  </si>
  <si>
    <t>อาจสามารถ</t>
  </si>
  <si>
    <t>เกษตรวิสัย</t>
  </si>
  <si>
    <t>ปทุมรัตต์</t>
  </si>
  <si>
    <t>สุวรรณภูมิ</t>
  </si>
  <si>
    <t>โพนทอง</t>
  </si>
  <si>
    <t>หนองฮี</t>
  </si>
  <si>
    <t>รวม</t>
  </si>
  <si>
    <t>จำนวนหมู่บ้าน</t>
  </si>
  <si>
    <t>ต.สะอาด</t>
  </si>
  <si>
    <t>ต.ดอนโอง</t>
  </si>
  <si>
    <t>ต.มะบ้า</t>
  </si>
  <si>
    <t>ต.บึงงาม</t>
  </si>
  <si>
    <t>ต.จำปาขัน</t>
  </si>
  <si>
    <t>ต.ทุ่งกุลา</t>
  </si>
  <si>
    <t>ต.ทุ่งหลวง</t>
  </si>
  <si>
    <t>ต.คำไฮ (ม.4)</t>
  </si>
  <si>
    <t>ต.แสนสุข (ม.2)</t>
  </si>
  <si>
    <t>ต.นางาม (ม.8)</t>
  </si>
  <si>
    <t>ต.ท่าม่วง (ม.2,3,4,9)</t>
  </si>
  <si>
    <t>ต.เกาะแก้ว (4,5,10)</t>
  </si>
  <si>
    <t>ต.เชียงขวัญ</t>
  </si>
  <si>
    <t>ต.พระธาตุ</t>
  </si>
  <si>
    <t>ต.พลับพลา</t>
  </si>
  <si>
    <t>ต.สาวแห (ม.4)</t>
  </si>
  <si>
    <t>ต.พนมไพร (ม.8)</t>
  </si>
  <si>
    <t>วัด 1 แห่ง (ต.คำไฮ ม.9)</t>
  </si>
  <si>
    <t>วัด 17 แห่ง โรงเรียน 6 แห่ง รพ.สต. 3 แห่ง</t>
  </si>
  <si>
    <t>วัด 3 แห่ง โรงเรียน 2 แห่ง รพ.สต. 1 แห่ง</t>
  </si>
  <si>
    <t>วัด 7 แห่ง โรงเรียน 2 แห่ง รพ.สต. 1 แห่ง</t>
  </si>
  <si>
    <t>วัด 2 แห่ง โรงเรียน - แห่ง รพ.สต. - แห่ง</t>
  </si>
  <si>
    <t>วัด 1 แห่ง โรงเรียน 1 แห่ง รพ.สต. 1 แห่ง</t>
  </si>
  <si>
    <t>วัด 4 แห่ง โรงเรียน 1 แห่ง รพ.สต. - แห่ง</t>
  </si>
  <si>
    <t>ต.สามขา (ม.1-8)</t>
  </si>
  <si>
    <t>ต.ยางคำ (ม.1-7,10)</t>
  </si>
  <si>
    <t>ต.ศรีสว่าง (ม.3-6,8-12,15)</t>
  </si>
  <si>
    <t>ต.ท่าหาดยาว (ม.1-10)</t>
  </si>
  <si>
    <t>ต.โพนทราย (ม.2,3,6,7,8,9,13)</t>
  </si>
  <si>
    <t>น้ำท่วมบ้านเรือน/ทางเข้าหมู่บ้าน</t>
  </si>
  <si>
    <t xml:space="preserve">รวม </t>
  </si>
  <si>
    <t>จำนวนประชากรที่ได้รับผลกระทบ (คน)</t>
  </si>
  <si>
    <t>จำนวน (หลังคาเรือน)</t>
  </si>
  <si>
    <t>รอตรวจสอบจำนวน หมู่บ้าน-ครัวเรือนอีกครั้ง เป็นรายตำบล</t>
  </si>
  <si>
    <t>รอตรวจสอบจำนวนประชากร</t>
  </si>
  <si>
    <t xml:space="preserve">ศูนย์พักพิง 9 จุด มีประชาชนไปอยู่แล้ว 2 จุด รวม 60คน </t>
  </si>
  <si>
    <t>มีประชาชนไปอยู๋ศูนย์พักพิงแล้ว 6 จุด รวม 137 ครัวเรือน 357 คน พระสงฆ์ 6 รูป</t>
  </si>
  <si>
    <t>เมืองร้อยเอ็ด</t>
  </si>
  <si>
    <t>ต.บึงนคร (ม.8)</t>
  </si>
  <si>
    <r>
      <t xml:space="preserve">รอตรวจสอบจำนวนประชากร </t>
    </r>
    <r>
      <rPr>
        <b/>
        <sz val="16"/>
        <rFont val="TH SarabunPSK"/>
        <family val="2"/>
      </rPr>
      <t>ปชช.มาอยู่ศูนย์พักพิง ม.6 จุดศาลาประชาคม = 5 ครัวเรือน,ม.8 จุด หลังป้อมตำรวจธงธานี= 5 ครัวเรือน)</t>
    </r>
  </si>
  <si>
    <t>ต.ดินดำ (ม.6-12,17)</t>
  </si>
  <si>
    <t>ต.ม่วงลาด (ม.3,5,6,8,9)</t>
  </si>
  <si>
    <t>ต.ผักแว่น (ม.7,11)</t>
  </si>
  <si>
    <t>ต.แสนชาติ(ม.5,7)</t>
  </si>
  <si>
    <t>หมู่ที่</t>
  </si>
  <si>
    <t>หมู่บ้าน</t>
  </si>
  <si>
    <t>ต.ท่าหาดยาว</t>
  </si>
  <si>
    <t>ต.สามขา</t>
  </si>
  <si>
    <t>ได้รับผลกระทบ</t>
  </si>
  <si>
    <t>วัด (แห่ง)</t>
  </si>
  <si>
    <t>โรงเรียน (แห่ง)</t>
  </si>
  <si>
    <t>รพ.สต. (แห่ง)</t>
  </si>
  <si>
    <t>ศูนย์เด็กเล็ก (แห่ง)</t>
  </si>
  <si>
    <t>ถนน (สาย)</t>
  </si>
  <si>
    <t>สามขา</t>
  </si>
  <si>
    <t>หนองทุ่ม</t>
  </si>
  <si>
    <t>สำโรง</t>
  </si>
  <si>
    <t>หมากยาง</t>
  </si>
  <si>
    <t>ดวนสำราญ</t>
  </si>
  <si>
    <t>เกาะแก้ว</t>
  </si>
  <si>
    <t>หงษ์แก้วฯ</t>
  </si>
  <si>
    <t xml:space="preserve"> รวม </t>
  </si>
  <si>
    <t>ปลาคูณ</t>
  </si>
  <si>
    <t>ม่วงน้อย</t>
  </si>
  <si>
    <t>ดอนสัมพันธ์</t>
  </si>
  <si>
    <t>ศรีโพนทอง</t>
  </si>
  <si>
    <t>ดอนโมง</t>
  </si>
  <si>
    <t>โนนสูง</t>
  </si>
  <si>
    <t>หนองพลับ</t>
  </si>
  <si>
    <t>หนองพลับใหม่</t>
  </si>
  <si>
    <t>ต.ศรีสว่าง</t>
  </si>
  <si>
    <t>ดอนขาม</t>
  </si>
  <si>
    <t>สว่าง</t>
  </si>
  <si>
    <t>ดงหมากไฟ</t>
  </si>
  <si>
    <t>หัวดง</t>
  </si>
  <si>
    <t>โนนพยอม</t>
  </si>
  <si>
    <t>โนนสะอาด</t>
  </si>
  <si>
    <t>แสงสว่าง</t>
  </si>
  <si>
    <t>นาข้าว 13,994 ไร่</t>
  </si>
  <si>
    <t>นาข้าว 13,609 ไร่</t>
  </si>
  <si>
    <t>นาข้าว 32,916 ไร่</t>
  </si>
  <si>
    <t>ต.ยางคำ</t>
  </si>
  <si>
    <t>นาข้าว 11,673 ไร่</t>
  </si>
  <si>
    <t>ยางคำ</t>
  </si>
  <si>
    <t>ขี้เหล็ก</t>
  </si>
  <si>
    <t>เหล่าข้าว</t>
  </si>
  <si>
    <t>ดอนสำราญ</t>
  </si>
  <si>
    <t>ท่างาม</t>
  </si>
  <si>
    <t>ดอนจิก</t>
  </si>
  <si>
    <t>ดอนไร่</t>
  </si>
  <si>
    <t>หนองเหล็ก</t>
  </si>
  <si>
    <t>ต.โพนทราย</t>
  </si>
  <si>
    <t>ดอนหม่วย</t>
  </si>
  <si>
    <t>หนองบัวบาน</t>
  </si>
  <si>
    <t>หนองบัว</t>
  </si>
  <si>
    <t>หนองบัวดอนต้อน</t>
  </si>
  <si>
    <t>แหลมทอง</t>
  </si>
  <si>
    <t>หนองบัวทอง</t>
  </si>
  <si>
    <t>นาข้าว 90,730 ไร่</t>
  </si>
  <si>
    <t>ต.ดงสิงห์</t>
  </si>
  <si>
    <t>กอกแก้ว</t>
  </si>
  <si>
    <t>ดินแดง</t>
  </si>
  <si>
    <t>เปลือยตาล</t>
  </si>
  <si>
    <t>หนองอ้อ</t>
  </si>
  <si>
    <t>ดงสิงห์</t>
  </si>
  <si>
    <t>ดินดำ</t>
  </si>
  <si>
    <t>ต.ดินดำ</t>
  </si>
  <si>
    <t>คุยค้อ</t>
  </si>
  <si>
    <t>ขมิ้น</t>
  </si>
  <si>
    <t>เลิงคา</t>
  </si>
  <si>
    <t>หนองบัวรอง</t>
  </si>
  <si>
    <t>ค้อน้อย</t>
  </si>
  <si>
    <t>ม่วงลาด</t>
  </si>
  <si>
    <t>ต.ม่วงลาด</t>
  </si>
  <si>
    <t>แจ้งข่า</t>
  </si>
  <si>
    <t>หนองแค</t>
  </si>
  <si>
    <t>ท่าลาด</t>
  </si>
  <si>
    <t>ต.แสนชาติ</t>
  </si>
  <si>
    <t>ต.ผักแว่น</t>
  </si>
  <si>
    <t>บึงโดน</t>
  </si>
  <si>
    <t>แซงแหลม</t>
  </si>
  <si>
    <t>ดงเครือวัลย์</t>
  </si>
  <si>
    <t>ดอนสวรรค์</t>
  </si>
  <si>
    <t> ไผ่ล้อม</t>
  </si>
  <si>
    <t>คุยขนวน</t>
  </si>
  <si>
    <t>ปากบุ่ง</t>
  </si>
  <si>
    <t>ดอนยาง</t>
  </si>
  <si>
    <t>บุ่งค้า</t>
  </si>
  <si>
    <t>แก้งข่า</t>
  </si>
  <si>
    <t>เกษมสุข</t>
  </si>
  <si>
    <t>วังยาว</t>
  </si>
  <si>
    <t>วังเจริญ</t>
  </si>
  <si>
    <t>นางาม</t>
  </si>
  <si>
    <t>ต.นางาม</t>
  </si>
  <si>
    <t>ต.นาเลิง</t>
  </si>
  <si>
    <t>คุ้งสะอาด</t>
  </si>
  <si>
    <t>ต.ท่าม่วง</t>
  </si>
  <si>
    <t>ท่าม่วง</t>
  </si>
  <si>
    <t>ท่าใหม่</t>
  </si>
  <si>
    <t>ต.เกาะแก้ว</t>
  </si>
  <si>
    <t>โคกกุง</t>
  </si>
  <si>
    <t>ดงกลาง</t>
  </si>
  <si>
    <t>ดอนกอก</t>
  </si>
  <si>
    <t>คุยจั่น</t>
  </si>
  <si>
    <t>คุยโพธิ์</t>
  </si>
  <si>
    <t>ต.ธงธานี</t>
  </si>
  <si>
    <t>ต.บึงนคร</t>
  </si>
  <si>
    <t>มะบ้า</t>
  </si>
  <si>
    <t>เขวาน้อย</t>
  </si>
  <si>
    <t>ธารสวรรค์</t>
  </si>
  <si>
    <t>ขว้างใหญ่</t>
  </si>
  <si>
    <t>วังทอง</t>
  </si>
  <si>
    <t>ดอนแก้ว</t>
  </si>
  <si>
    <t>มะแว</t>
  </si>
  <si>
    <t>โนนราษี</t>
  </si>
  <si>
    <t>หนองไชยวาน</t>
  </si>
  <si>
    <t>วัด 1 แห่ง ม.12 ต.มะบ้า</t>
  </si>
  <si>
    <t>งิ้วเหนือ</t>
  </si>
  <si>
    <t> งิ้วใต้</t>
  </si>
  <si>
    <t> เสาธง</t>
  </si>
  <si>
    <t>ไผ่</t>
  </si>
  <si>
    <t>ต.คำไฮ</t>
  </si>
  <si>
    <t>ต.แสนสุข</t>
  </si>
  <si>
    <t>ต.พนมไพร</t>
  </si>
  <si>
    <t xml:space="preserve"> โปง</t>
  </si>
  <si>
    <t> ท่าลาด</t>
  </si>
  <si>
    <t xml:space="preserve"> ท่าสะอาด</t>
  </si>
  <si>
    <t>ต.สาวแห</t>
  </si>
  <si>
    <t> ดอนแดง</t>
  </si>
  <si>
    <t xml:space="preserve"> ตำบล</t>
  </si>
  <si>
    <t>ยอดรวม 19 หมู่บ้าน 261 หลัง</t>
  </si>
  <si>
    <t>ต.นาเลิง (ม.5)</t>
  </si>
  <si>
    <t>ต.ธงธานี (ม.5,6,8)</t>
  </si>
  <si>
    <t>หนองแก่ง</t>
  </si>
  <si>
    <t>ต.เชียงขวัญ (ม.6,8)</t>
  </si>
  <si>
    <t>ต.พระธาตุ(ม.1,2,3,8)</t>
  </si>
  <si>
    <t>ต.พลับพลา (ม.5,8,9,10)</t>
  </si>
  <si>
    <t>จำนวนประชากร (คน)</t>
  </si>
  <si>
    <t>ขว้าง</t>
  </si>
  <si>
    <t>หวายหลึม</t>
  </si>
  <si>
    <t>ท่าสะแบง</t>
  </si>
  <si>
    <t>ท่าค้อ</t>
  </si>
  <si>
    <t>เพิ่มวัดอีก 2 แห่ง ม.10,ม.12 ต.บึงงาม รวมเป็น 7 แห่ง เพิ่มถนน อีก 2 สาย ม.10, ม.12 ต.บึงงาม รวมเป็น 9 สาย</t>
  </si>
  <si>
    <t xml:space="preserve">เพิ่มโรงเรียน อีก 1 แห่ง รร.บ้านอีโก่ม ต.เทอดไทย รวมเป็น 4 แห่ง </t>
  </si>
  <si>
    <t>ต.เทอดไทย</t>
  </si>
  <si>
    <t>ดอนเกลือ ม.10</t>
  </si>
  <si>
    <t>โนนยาง ม.12</t>
  </si>
  <si>
    <t>อีโก่ม ม.9</t>
  </si>
  <si>
    <t>บ้านเรือนไม่ได้รับผลกระทบ</t>
  </si>
  <si>
    <t>จำนวนประชากร(คน)</t>
  </si>
  <si>
    <t>ป่าน</t>
  </si>
  <si>
    <t>โคกล่าม</t>
  </si>
  <si>
    <t>นาดี</t>
  </si>
  <si>
    <t>ต.ดงสิงห์ (ม2,3,5,6,7,8,10,15-18)</t>
  </si>
  <si>
    <t>วัด 14 แห่ง โรงเรียน 3 แห่ง รพ.สต. 1 แห่ง ศูนย์เด็กเล็ก 1 แห่ง</t>
  </si>
  <si>
    <t>ปากปลาค้าว</t>
  </si>
  <si>
    <t xml:space="preserve"> โปโล</t>
  </si>
  <si>
    <t>.</t>
  </si>
  <si>
    <t>คอกปศุสัตว์ 2 แห่ง โรงน้ำดื่ม 1 แห่ง</t>
  </si>
  <si>
    <t>วัด 4 แห่ง โรงเรียน 3 แห่ง รพ.สต. - แห่ง</t>
  </si>
  <si>
    <t>ต.ดูกอึ่ง</t>
  </si>
  <si>
    <t>หนองจาน</t>
  </si>
  <si>
    <t>ต.เด่นราษฎร์</t>
  </si>
  <si>
    <t xml:space="preserve"> หนองคูณ</t>
  </si>
  <si>
    <t>วัด 1 แห่ง</t>
  </si>
  <si>
    <t>ต.ดูกอึ่ง (ม.8,12)</t>
  </si>
  <si>
    <t>ต.เด่นราษฎร์ (ม.7)</t>
  </si>
  <si>
    <t>ถนน 1 สาย</t>
  </si>
  <si>
    <t>วัด 1 แห่ง ถนน 2 สาย</t>
  </si>
  <si>
    <t>ราษฎร์รังษี</t>
  </si>
  <si>
    <t>วัด 8 แห่ง โรงเรียน 4 แห่ง ศูนย์เด็กเล็ก 1 แห่ง ถนน 9 สาย</t>
  </si>
  <si>
    <t>วัด 45 แห่ง โรงเรียน 16 แห่ง รพ.สต. 4 แห่ง ศูนย์เด็กเล็ก 2 แห่ง ถนน 14 สาย</t>
  </si>
  <si>
    <t>ถนน 3 สาย (ถนนในหมู่บ้าน ต.ธงธานี) ประชาชนอยู่ศูนย์พักพิงแล้ว 2 จุด</t>
  </si>
  <si>
    <t>* หมายถึง อยู่ระหว่างอำเภอยืนยันข้อมูลอีกครั้ง</t>
  </si>
  <si>
    <t xml:space="preserve">วัด 1 แห่ง (ต.คำไฮ ม.9) </t>
  </si>
  <si>
    <t>นาข้าว 18,538 ไร่</t>
  </si>
  <si>
    <t>ตำแย</t>
  </si>
  <si>
    <t>ตาเณร</t>
  </si>
  <si>
    <t>หญ้าหน่อง</t>
  </si>
  <si>
    <t>หนองมะดุม</t>
  </si>
  <si>
    <t>หนองโสน</t>
  </si>
  <si>
    <t>ตาหยวก</t>
  </si>
  <si>
    <t>ร้านหญ้า</t>
  </si>
  <si>
    <t>โพนเดื่อ</t>
  </si>
  <si>
    <t>ตาหยวกกลาง</t>
  </si>
  <si>
    <t>ตาหยวกน้อย</t>
  </si>
  <si>
    <t>ตาหยวกใหม่</t>
  </si>
  <si>
    <t xml:space="preserve"> ดอนแคน</t>
  </si>
  <si>
    <t>สังข์น้อย</t>
  </si>
  <si>
    <t>ฮองสังข์</t>
  </si>
  <si>
    <t>จาน</t>
  </si>
  <si>
    <t>ขวาว</t>
  </si>
  <si>
    <t>เตย</t>
  </si>
  <si>
    <t>ต.ธวัชบุรี</t>
  </si>
  <si>
    <t xml:space="preserve">วัด 1 แห่ง โรงเรียน 2 แห่ง </t>
  </si>
  <si>
    <t xml:space="preserve">วัด 1 แห่ง </t>
  </si>
  <si>
    <r>
      <rPr>
        <b/>
        <sz val="16"/>
        <rFont val="TH SarabunPSK"/>
        <family val="2"/>
      </rPr>
      <t>วัด 2 แห่ง โรงเรียน 1 แห่ง</t>
    </r>
    <r>
      <rPr>
        <b/>
        <sz val="16"/>
        <color rgb="FFFF0000"/>
        <rFont val="TH SarabunPSK"/>
        <family val="2"/>
      </rPr>
      <t xml:space="preserve"> </t>
    </r>
  </si>
  <si>
    <t>หัวโนน</t>
  </si>
  <si>
    <t>ต.ธวัชบุรี(ม.2,9)</t>
  </si>
  <si>
    <t>ต.สีแก้ว (ม.13)</t>
  </si>
  <si>
    <t>ต.เหนือเมือง (ม.4)</t>
  </si>
  <si>
    <t>ได้รับผลกระทบ รวม 11 อำเภอ</t>
  </si>
  <si>
    <t>ต.สีแก้ว</t>
  </si>
  <si>
    <t>ต.เหนือเมือง</t>
  </si>
  <si>
    <t>เปลือยน้อย</t>
  </si>
  <si>
    <t xml:space="preserve"> หนองผักแว่น</t>
  </si>
  <si>
    <r>
      <t>รายละเอียดสถานการณ์อุทกภัย ปี 2565 จังหวัดร้อยเอ็ด</t>
    </r>
    <r>
      <rPr>
        <b/>
        <sz val="28"/>
        <color rgb="FFFF0000"/>
        <rFont val="TH SarabunPSK"/>
        <family val="2"/>
      </rPr>
      <t xml:space="preserve"> </t>
    </r>
    <r>
      <rPr>
        <b/>
        <sz val="28"/>
        <color rgb="FFC00000"/>
        <rFont val="TH SarabunPSK"/>
        <family val="2"/>
      </rPr>
      <t>(ได้รับผลกระทบด้านที่อยู่อาศัย) ข้อมูล ณ 2 พ.ย.65 เวลา 15.00 น. (ยอดสะสม)</t>
    </r>
  </si>
  <si>
    <r>
      <t>รายละเอียดสถานการณ์อุทกภัย ปี 2565 จังหวัดร้อยเอ็ด</t>
    </r>
    <r>
      <rPr>
        <b/>
        <sz val="24"/>
        <color rgb="FFFF0000"/>
        <rFont val="TH SarabunPSK"/>
        <family val="2"/>
      </rPr>
      <t xml:space="preserve"> </t>
    </r>
    <r>
      <rPr>
        <b/>
        <sz val="24"/>
        <color rgb="FFC00000"/>
        <rFont val="TH SarabunPSK"/>
        <family val="2"/>
      </rPr>
      <t>(ได้รับผลกระทบด้านที่อยู่อาศัย) ข้อมูล ณ 2 พ.ย.65 เวลา 15.00 น. (ยอดสะสม)</t>
    </r>
  </si>
  <si>
    <t>สรุปข้อมูล ณ วันที่ 2 พฤศจิกายน 2565 เวลา 15.00 น. โดย สนง.ปภ.จ.ร้อยเอ็ด (โทร.043-513097 / 043-512955) *ข้อมูลจากการรายงานของอำเภอ (15 อำเภอที่มีสถานการณ์อุทกภัยในพื้นที่)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</si>
</sst>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18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b/>
      <sz val="16"/>
      <color rgb="FFFF0000"/>
      <name val="TH SarabunPSK"/>
      <family val="2"/>
    </font>
    <font>
      <b/>
      <sz val="16"/>
      <name val="TH SarabunPSK"/>
      <family val="2"/>
    </font>
    <font>
      <b/>
      <sz val="11"/>
      <color theme="1"/>
      <name val="TH SarabunPSK"/>
      <family val="2"/>
    </font>
    <font>
      <b/>
      <sz val="18"/>
      <color rgb="FFFF0000"/>
      <name val="TH SarabunPSK"/>
      <family val="2"/>
    </font>
    <font>
      <b/>
      <sz val="28"/>
      <color theme="1"/>
      <name val="TH SarabunPSK"/>
      <family val="2"/>
    </font>
    <font>
      <b/>
      <sz val="28"/>
      <color rgb="FFFF0000"/>
      <name val="TH SarabunPSK"/>
      <family val="2"/>
    </font>
    <font>
      <b/>
      <sz val="28"/>
      <color rgb="FFC00000"/>
      <name val="TH SarabunPSK"/>
      <family val="2"/>
    </font>
    <font>
      <b/>
      <sz val="20"/>
      <color theme="1"/>
      <name val="TH SarabunPSK"/>
      <family val="2"/>
    </font>
    <font>
      <b/>
      <sz val="16"/>
      <color rgb="FF000000"/>
      <name val="TH SarabunPSK"/>
      <family val="2"/>
    </font>
    <font>
      <b/>
      <sz val="18"/>
      <name val="TH SarabunPSK"/>
      <family val="2"/>
    </font>
    <font>
      <b/>
      <sz val="11"/>
      <name val="TH SarabunPSK"/>
      <family val="2"/>
    </font>
    <font>
      <b/>
      <sz val="24"/>
      <color theme="1"/>
      <name val="TH SarabunPSK"/>
      <family val="2"/>
    </font>
    <font>
      <b/>
      <sz val="24"/>
      <color rgb="FFFF0000"/>
      <name val="TH SarabunPSK"/>
      <family val="2"/>
    </font>
    <font>
      <b/>
      <sz val="24"/>
      <color rgb="FFC00000"/>
      <name val="TH SarabunPSK"/>
      <family val="2"/>
    </font>
  </fonts>
  <fills count="10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EF6D57"/>
        <bgColor indexed="64"/>
      </patternFill>
    </fill>
    <fill>
      <patternFill patternType="solid">
        <fgColor rgb="FFEEB9B8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7">
    <xf numFmtId="0" fontId="0" fillId="0" borderId="0" xfId="0"/>
    <xf numFmtId="0" fontId="3" fillId="0" borderId="2" xfId="0" applyFont="1" applyBorder="1" applyAlignment="1">
      <alignment horizontal="center"/>
    </xf>
    <xf numFmtId="0" fontId="2" fillId="0" borderId="0" xfId="0" applyFont="1"/>
    <xf numFmtId="0" fontId="6" fillId="0" borderId="0" xfId="0" applyFont="1"/>
    <xf numFmtId="0" fontId="3" fillId="0" borderId="0" xfId="0" applyFont="1"/>
    <xf numFmtId="0" fontId="3" fillId="0" borderId="2" xfId="0" applyFont="1" applyBorder="1"/>
    <xf numFmtId="0" fontId="7" fillId="0" borderId="0" xfId="0" applyFont="1"/>
    <xf numFmtId="0" fontId="2" fillId="0" borderId="0" xfId="0" applyFont="1" applyAlignment="1">
      <alignment horizontal="left"/>
    </xf>
    <xf numFmtId="187" fontId="3" fillId="3" borderId="2" xfId="1" applyNumberFormat="1" applyFont="1" applyFill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0" fontId="6" fillId="0" borderId="2" xfId="0" applyFont="1" applyBorder="1"/>
    <xf numFmtId="0" fontId="3" fillId="0" borderId="2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3" fillId="6" borderId="2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left"/>
    </xf>
    <xf numFmtId="0" fontId="8" fillId="0" borderId="0" xfId="0" applyFont="1"/>
    <xf numFmtId="0" fontId="3" fillId="0" borderId="6" xfId="0" applyFont="1" applyBorder="1"/>
    <xf numFmtId="0" fontId="4" fillId="0" borderId="2" xfId="0" applyFont="1" applyBorder="1" applyAlignment="1">
      <alignment horizontal="left"/>
    </xf>
    <xf numFmtId="187" fontId="3" fillId="8" borderId="2" xfId="1" applyNumberFormat="1" applyFont="1" applyFill="1" applyBorder="1" applyAlignment="1">
      <alignment horizontal="center"/>
    </xf>
    <xf numFmtId="187" fontId="3" fillId="7" borderId="2" xfId="1" applyNumberFormat="1" applyFont="1" applyFill="1" applyBorder="1" applyAlignment="1">
      <alignment horizontal="center"/>
    </xf>
    <xf numFmtId="187" fontId="2" fillId="5" borderId="2" xfId="1" applyNumberFormat="1" applyFont="1" applyFill="1" applyBorder="1" applyAlignment="1">
      <alignment horizontal="center" vertical="center"/>
    </xf>
    <xf numFmtId="187" fontId="2" fillId="0" borderId="0" xfId="1" applyNumberFormat="1" applyFont="1"/>
    <xf numFmtId="187" fontId="6" fillId="0" borderId="0" xfId="1" applyNumberFormat="1" applyFont="1"/>
    <xf numFmtId="0" fontId="6" fillId="0" borderId="2" xfId="0" applyFont="1" applyBorder="1" applyAlignment="1">
      <alignment horizontal="left"/>
    </xf>
    <xf numFmtId="0" fontId="3" fillId="6" borderId="2" xfId="0" applyFont="1" applyFill="1" applyBorder="1" applyAlignment="1">
      <alignment horizontal="right"/>
    </xf>
    <xf numFmtId="0" fontId="3" fillId="0" borderId="2" xfId="0" applyFont="1" applyBorder="1" applyAlignment="1">
      <alignment horizontal="right" vertical="center"/>
    </xf>
    <xf numFmtId="0" fontId="3" fillId="8" borderId="2" xfId="0" applyFont="1" applyFill="1" applyBorder="1" applyAlignment="1">
      <alignment horizontal="right"/>
    </xf>
    <xf numFmtId="0" fontId="4" fillId="0" borderId="2" xfId="0" applyFont="1" applyBorder="1" applyAlignment="1">
      <alignment horizontal="right" vertical="center"/>
    </xf>
    <xf numFmtId="0" fontId="3" fillId="7" borderId="2" xfId="0" applyFont="1" applyFill="1" applyBorder="1" applyAlignment="1">
      <alignment horizontal="right"/>
    </xf>
    <xf numFmtId="0" fontId="3" fillId="0" borderId="2" xfId="0" applyFont="1" applyBorder="1" applyAlignment="1">
      <alignment horizontal="right"/>
    </xf>
    <xf numFmtId="0" fontId="6" fillId="0" borderId="0" xfId="0" applyFont="1" applyAlignment="1">
      <alignment horizontal="right"/>
    </xf>
    <xf numFmtId="187" fontId="3" fillId="0" borderId="2" xfId="1" applyNumberFormat="1" applyFont="1" applyFill="1" applyBorder="1" applyAlignment="1">
      <alignment horizontal="center" vertical="center"/>
    </xf>
    <xf numFmtId="187" fontId="4" fillId="0" borderId="2" xfId="1" applyNumberFormat="1" applyFont="1" applyFill="1" applyBorder="1" applyAlignment="1">
      <alignment horizontal="center" vertical="center"/>
    </xf>
    <xf numFmtId="187" fontId="4" fillId="0" borderId="2" xfId="1" applyNumberFormat="1" applyFont="1" applyFill="1" applyBorder="1" applyAlignment="1">
      <alignment horizontal="center"/>
    </xf>
    <xf numFmtId="187" fontId="3" fillId="0" borderId="2" xfId="1" applyNumberFormat="1" applyFont="1" applyFill="1" applyBorder="1" applyAlignment="1">
      <alignment horizontal="center"/>
    </xf>
    <xf numFmtId="187" fontId="3" fillId="0" borderId="2" xfId="1" applyNumberFormat="1" applyFont="1" applyFill="1" applyBorder="1" applyAlignment="1">
      <alignment vertical="center"/>
    </xf>
    <xf numFmtId="0" fontId="3" fillId="0" borderId="2" xfId="0" applyFont="1" applyFill="1" applyBorder="1"/>
    <xf numFmtId="187" fontId="4" fillId="0" borderId="2" xfId="1" applyNumberFormat="1" applyFont="1" applyFill="1" applyBorder="1" applyAlignment="1">
      <alignment vertical="center"/>
    </xf>
    <xf numFmtId="187" fontId="4" fillId="7" borderId="2" xfId="1" applyNumberFormat="1" applyFont="1" applyFill="1" applyBorder="1" applyAlignment="1">
      <alignment horizontal="center"/>
    </xf>
    <xf numFmtId="0" fontId="5" fillId="0" borderId="2" xfId="0" applyFont="1" applyBorder="1" applyAlignment="1">
      <alignment horizontal="left"/>
    </xf>
    <xf numFmtId="0" fontId="5" fillId="0" borderId="2" xfId="0" applyFont="1" applyBorder="1" applyAlignment="1">
      <alignment horizontal="center"/>
    </xf>
    <xf numFmtId="187" fontId="3" fillId="0" borderId="6" xfId="1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9" borderId="2" xfId="0" applyFont="1" applyFill="1" applyBorder="1" applyAlignment="1">
      <alignment horizontal="center"/>
    </xf>
    <xf numFmtId="187" fontId="3" fillId="9" borderId="2" xfId="1" applyNumberFormat="1" applyFont="1" applyFill="1" applyBorder="1" applyAlignment="1">
      <alignment horizontal="center" vertical="center"/>
    </xf>
    <xf numFmtId="0" fontId="3" fillId="9" borderId="6" xfId="0" applyFont="1" applyFill="1" applyBorder="1"/>
    <xf numFmtId="0" fontId="3" fillId="9" borderId="2" xfId="0" applyFont="1" applyFill="1" applyBorder="1" applyAlignment="1">
      <alignment horizontal="left"/>
    </xf>
    <xf numFmtId="187" fontId="3" fillId="0" borderId="2" xfId="1" applyNumberFormat="1" applyFont="1" applyBorder="1"/>
    <xf numFmtId="0" fontId="3" fillId="3" borderId="2" xfId="0" applyFont="1" applyFill="1" applyBorder="1"/>
    <xf numFmtId="0" fontId="3" fillId="3" borderId="2" xfId="0" applyFont="1" applyFill="1" applyBorder="1" applyAlignment="1">
      <alignment horizontal="left"/>
    </xf>
    <xf numFmtId="187" fontId="3" fillId="3" borderId="2" xfId="1" applyNumberFormat="1" applyFont="1" applyFill="1" applyBorder="1"/>
    <xf numFmtId="187" fontId="3" fillId="3" borderId="2" xfId="0" applyNumberFormat="1" applyFont="1" applyFill="1" applyBorder="1"/>
    <xf numFmtId="0" fontId="12" fillId="0" borderId="0" xfId="0" applyFont="1"/>
    <xf numFmtId="0" fontId="5" fillId="0" borderId="0" xfId="0" applyFont="1"/>
    <xf numFmtId="0" fontId="13" fillId="5" borderId="2" xfId="0" applyFont="1" applyFill="1" applyBorder="1" applyAlignment="1">
      <alignment horizontal="center" vertical="center"/>
    </xf>
    <xf numFmtId="187" fontId="13" fillId="5" borderId="2" xfId="1" applyNumberFormat="1" applyFont="1" applyFill="1" applyBorder="1" applyAlignment="1">
      <alignment horizontal="center" vertical="center"/>
    </xf>
    <xf numFmtId="187" fontId="5" fillId="0" borderId="2" xfId="1" applyNumberFormat="1" applyFont="1" applyFill="1" applyBorder="1" applyAlignment="1">
      <alignment horizontal="center" vertical="center"/>
    </xf>
    <xf numFmtId="187" fontId="5" fillId="0" borderId="6" xfId="1" applyNumberFormat="1" applyFont="1" applyFill="1" applyBorder="1" applyAlignment="1">
      <alignment horizontal="center" vertical="center"/>
    </xf>
    <xf numFmtId="0" fontId="5" fillId="0" borderId="6" xfId="0" applyFont="1" applyBorder="1"/>
    <xf numFmtId="0" fontId="5" fillId="9" borderId="2" xfId="0" applyFont="1" applyFill="1" applyBorder="1" applyAlignment="1">
      <alignment horizontal="left"/>
    </xf>
    <xf numFmtId="0" fontId="5" fillId="9" borderId="2" xfId="0" applyFont="1" applyFill="1" applyBorder="1" applyAlignment="1">
      <alignment horizontal="center"/>
    </xf>
    <xf numFmtId="187" fontId="5" fillId="9" borderId="2" xfId="1" applyNumberFormat="1" applyFont="1" applyFill="1" applyBorder="1" applyAlignment="1">
      <alignment horizontal="center" vertical="center"/>
    </xf>
    <xf numFmtId="0" fontId="5" fillId="9" borderId="6" xfId="0" applyFont="1" applyFill="1" applyBorder="1"/>
    <xf numFmtId="0" fontId="5" fillId="0" borderId="2" xfId="0" applyFont="1" applyBorder="1"/>
    <xf numFmtId="0" fontId="5" fillId="3" borderId="2" xfId="0" applyFont="1" applyFill="1" applyBorder="1" applyAlignment="1">
      <alignment horizontal="left"/>
    </xf>
    <xf numFmtId="0" fontId="5" fillId="3" borderId="2" xfId="0" applyFont="1" applyFill="1" applyBorder="1"/>
    <xf numFmtId="187" fontId="5" fillId="3" borderId="2" xfId="0" applyNumberFormat="1" applyFont="1" applyFill="1" applyBorder="1"/>
    <xf numFmtId="0" fontId="14" fillId="0" borderId="0" xfId="0" applyFont="1"/>
    <xf numFmtId="0" fontId="14" fillId="0" borderId="0" xfId="0" applyFont="1" applyAlignment="1">
      <alignment horizontal="left"/>
    </xf>
    <xf numFmtId="187" fontId="14" fillId="0" borderId="0" xfId="1" applyNumberFormat="1" applyFont="1"/>
    <xf numFmtId="0" fontId="4" fillId="3" borderId="2" xfId="0" applyFont="1" applyFill="1" applyBorder="1"/>
    <xf numFmtId="0" fontId="4" fillId="9" borderId="6" xfId="0" applyFont="1" applyFill="1" applyBorder="1"/>
    <xf numFmtId="0" fontId="12" fillId="0" borderId="2" xfId="0" applyFont="1" applyBorder="1"/>
    <xf numFmtId="0" fontId="3" fillId="3" borderId="5" xfId="0" applyFont="1" applyFill="1" applyBorder="1" applyAlignment="1"/>
    <xf numFmtId="0" fontId="3" fillId="3" borderId="3" xfId="0" applyFont="1" applyFill="1" applyBorder="1" applyAlignment="1">
      <alignment horizontal="center"/>
    </xf>
    <xf numFmtId="0" fontId="3" fillId="3" borderId="2" xfId="0" applyFont="1" applyFill="1" applyBorder="1" applyAlignment="1"/>
    <xf numFmtId="0" fontId="3" fillId="3" borderId="2" xfId="0" applyFont="1" applyFill="1" applyBorder="1" applyAlignment="1">
      <alignment horizontal="center"/>
    </xf>
    <xf numFmtId="0" fontId="5" fillId="3" borderId="2" xfId="0" applyFont="1" applyFill="1" applyBorder="1" applyAlignment="1"/>
    <xf numFmtId="0" fontId="5" fillId="3" borderId="3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right"/>
    </xf>
    <xf numFmtId="0" fontId="3" fillId="9" borderId="6" xfId="0" applyFont="1" applyFill="1" applyBorder="1" applyAlignment="1">
      <alignment wrapText="1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187" fontId="4" fillId="0" borderId="6" xfId="1" applyNumberFormat="1" applyFont="1" applyFill="1" applyBorder="1" applyAlignment="1">
      <alignment horizontal="center" vertical="center"/>
    </xf>
    <xf numFmtId="0" fontId="4" fillId="0" borderId="6" xfId="0" applyFont="1" applyBorder="1"/>
    <xf numFmtId="0" fontId="4" fillId="0" borderId="0" xfId="0" applyFont="1"/>
    <xf numFmtId="187" fontId="5" fillId="0" borderId="2" xfId="1" applyNumberFormat="1" applyFont="1" applyFill="1" applyBorder="1" applyAlignment="1">
      <alignment horizontal="center"/>
    </xf>
    <xf numFmtId="187" fontId="5" fillId="7" borderId="2" xfId="1" applyNumberFormat="1" applyFont="1" applyFill="1" applyBorder="1" applyAlignment="1">
      <alignment horizontal="center"/>
    </xf>
    <xf numFmtId="187" fontId="3" fillId="9" borderId="5" xfId="1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left"/>
    </xf>
    <xf numFmtId="0" fontId="4" fillId="7" borderId="2" xfId="0" applyFont="1" applyFill="1" applyBorder="1" applyAlignment="1">
      <alignment horizontal="left"/>
    </xf>
    <xf numFmtId="187" fontId="5" fillId="0" borderId="3" xfId="1" applyNumberFormat="1" applyFont="1" applyFill="1" applyBorder="1" applyAlignment="1">
      <alignment horizontal="center"/>
    </xf>
    <xf numFmtId="187" fontId="4" fillId="0" borderId="2" xfId="1" applyNumberFormat="1" applyFont="1" applyBorder="1"/>
    <xf numFmtId="0" fontId="3" fillId="0" borderId="9" xfId="0" applyFont="1" applyBorder="1"/>
    <xf numFmtId="0" fontId="2" fillId="2" borderId="2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vertical="center"/>
    </xf>
    <xf numFmtId="187" fontId="4" fillId="9" borderId="2" xfId="1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left"/>
    </xf>
    <xf numFmtId="0" fontId="3" fillId="0" borderId="2" xfId="0" applyFont="1" applyFill="1" applyBorder="1" applyAlignment="1">
      <alignment horizontal="right"/>
    </xf>
    <xf numFmtId="0" fontId="3" fillId="0" borderId="2" xfId="0" applyFont="1" applyBorder="1" applyAlignment="1"/>
    <xf numFmtId="0" fontId="4" fillId="0" borderId="2" xfId="0" applyFont="1" applyBorder="1"/>
    <xf numFmtId="0" fontId="3" fillId="0" borderId="6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11" fillId="3" borderId="8" xfId="0" applyFont="1" applyFill="1" applyBorder="1" applyAlignment="1">
      <alignment horizontal="center" vertical="center" wrapText="1"/>
    </xf>
    <xf numFmtId="0" fontId="11" fillId="3" borderId="9" xfId="0" applyFont="1" applyFill="1" applyBorder="1" applyAlignment="1">
      <alignment horizontal="center" vertical="center" wrapText="1"/>
    </xf>
    <xf numFmtId="0" fontId="11" fillId="3" borderId="10" xfId="0" applyFont="1" applyFill="1" applyBorder="1" applyAlignment="1">
      <alignment horizontal="center" vertical="center" wrapText="1"/>
    </xf>
    <xf numFmtId="0" fontId="11" fillId="3" borderId="11" xfId="0" applyFont="1" applyFill="1" applyBorder="1" applyAlignment="1">
      <alignment horizontal="center" vertical="center" wrapText="1"/>
    </xf>
    <xf numFmtId="0" fontId="11" fillId="3" borderId="12" xfId="0" applyFont="1" applyFill="1" applyBorder="1" applyAlignment="1">
      <alignment horizontal="center" vertical="center" wrapText="1"/>
    </xf>
    <xf numFmtId="0" fontId="11" fillId="3" borderId="13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8" fillId="7" borderId="0" xfId="0" applyFont="1" applyFill="1" applyAlignment="1">
      <alignment horizontal="center"/>
    </xf>
    <xf numFmtId="0" fontId="3" fillId="0" borderId="1" xfId="0" applyFont="1" applyBorder="1" applyAlignment="1">
      <alignment horizontal="right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15" fillId="7" borderId="0" xfId="0" applyFont="1" applyFill="1" applyAlignment="1">
      <alignment horizontal="center"/>
    </xf>
    <xf numFmtId="0" fontId="3" fillId="9" borderId="3" xfId="0" applyFont="1" applyFill="1" applyBorder="1" applyAlignment="1">
      <alignment horizontal="center"/>
    </xf>
    <xf numFmtId="0" fontId="3" fillId="9" borderId="5" xfId="0" applyFont="1" applyFill="1" applyBorder="1" applyAlignment="1">
      <alignment horizontal="center"/>
    </xf>
    <xf numFmtId="0" fontId="3" fillId="9" borderId="4" xfId="0" applyFont="1" applyFill="1" applyBorder="1" applyAlignment="1">
      <alignment horizontal="center"/>
    </xf>
    <xf numFmtId="0" fontId="5" fillId="9" borderId="3" xfId="0" applyFont="1" applyFill="1" applyBorder="1" applyAlignment="1">
      <alignment horizontal="center"/>
    </xf>
    <xf numFmtId="0" fontId="5" fillId="9" borderId="4" xfId="0" applyFont="1" applyFill="1" applyBorder="1" applyAlignment="1">
      <alignment horizontal="center"/>
    </xf>
    <xf numFmtId="0" fontId="5" fillId="9" borderId="5" xfId="0" applyFont="1" applyFill="1" applyBorder="1" applyAlignment="1">
      <alignment horizontal="center"/>
    </xf>
    <xf numFmtId="0" fontId="5" fillId="0" borderId="1" xfId="0" applyFont="1" applyBorder="1" applyAlignment="1">
      <alignment horizontal="right"/>
    </xf>
    <xf numFmtId="0" fontId="13" fillId="2" borderId="6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4" borderId="3" xfId="0" applyFont="1" applyFill="1" applyBorder="1" applyAlignment="1">
      <alignment horizontal="center" vertical="center"/>
    </xf>
    <xf numFmtId="0" fontId="13" fillId="4" borderId="4" xfId="0" applyFont="1" applyFill="1" applyBorder="1" applyAlignment="1">
      <alignment horizontal="center" vertical="center"/>
    </xf>
    <xf numFmtId="0" fontId="13" fillId="4" borderId="5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EEB9B8"/>
      <color rgb="FFEED2D9"/>
      <color rgb="FFE8A2A0"/>
      <color rgb="FFEF6D57"/>
      <color rgb="FFEB4C3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9"/>
  <sheetViews>
    <sheetView tabSelected="1" view="pageBreakPreview" topLeftCell="D45" zoomScale="118" zoomScaleNormal="70" zoomScaleSheetLayoutView="118" workbookViewId="0">
      <selection activeCell="F5" sqref="F5:F9"/>
    </sheetView>
  </sheetViews>
  <sheetFormatPr defaultColWidth="9" defaultRowHeight="15" x14ac:dyDescent="0.25"/>
  <cols>
    <col min="1" max="1" width="5.875" style="3" customWidth="1"/>
    <col min="2" max="2" width="10.125" style="13" bestFit="1" customWidth="1"/>
    <col min="3" max="3" width="27.625" style="3" customWidth="1"/>
    <col min="4" max="4" width="14.375" style="34" bestFit="1" customWidth="1"/>
    <col min="5" max="5" width="32.25" style="26" bestFit="1" customWidth="1"/>
    <col min="6" max="6" width="42" style="26" bestFit="1" customWidth="1"/>
    <col min="7" max="7" width="102.375" style="3" customWidth="1"/>
    <col min="8" max="16384" width="9" style="3"/>
  </cols>
  <sheetData>
    <row r="1" spans="1:7" s="19" customFormat="1" ht="36" x14ac:dyDescent="0.55000000000000004">
      <c r="A1" s="118" t="s">
        <v>266</v>
      </c>
      <c r="B1" s="118"/>
      <c r="C1" s="118"/>
      <c r="D1" s="118"/>
      <c r="E1" s="118"/>
      <c r="F1" s="118"/>
      <c r="G1" s="118"/>
    </row>
    <row r="2" spans="1:7" s="4" customFormat="1" ht="5.25" customHeight="1" x14ac:dyDescent="0.35">
      <c r="A2" s="119"/>
      <c r="B2" s="119"/>
      <c r="C2" s="119"/>
      <c r="D2" s="119"/>
      <c r="E2" s="119"/>
      <c r="F2" s="119"/>
      <c r="G2" s="119"/>
    </row>
    <row r="3" spans="1:7" s="4" customFormat="1" ht="25.5" customHeight="1" x14ac:dyDescent="0.35">
      <c r="A3" s="120" t="s">
        <v>0</v>
      </c>
      <c r="B3" s="120" t="s">
        <v>1</v>
      </c>
      <c r="C3" s="115" t="s">
        <v>49</v>
      </c>
      <c r="D3" s="116"/>
      <c r="E3" s="116"/>
      <c r="F3" s="117"/>
      <c r="G3" s="122" t="s">
        <v>3</v>
      </c>
    </row>
    <row r="4" spans="1:7" s="4" customFormat="1" ht="25.5" customHeight="1" x14ac:dyDescent="0.35">
      <c r="A4" s="121"/>
      <c r="B4" s="121"/>
      <c r="C4" s="10" t="s">
        <v>2</v>
      </c>
      <c r="D4" s="10" t="s">
        <v>19</v>
      </c>
      <c r="E4" s="24" t="s">
        <v>52</v>
      </c>
      <c r="F4" s="24" t="s">
        <v>51</v>
      </c>
      <c r="G4" s="122"/>
    </row>
    <row r="5" spans="1:7" s="4" customFormat="1" ht="23.1" customHeight="1" x14ac:dyDescent="0.35">
      <c r="A5" s="1">
        <v>1</v>
      </c>
      <c r="B5" s="12" t="s">
        <v>7</v>
      </c>
      <c r="C5" s="1" t="s">
        <v>47</v>
      </c>
      <c r="D5" s="29">
        <v>10</v>
      </c>
      <c r="E5" s="35">
        <f>110+150+101+107+182+144+130+90+58+68</f>
        <v>1140</v>
      </c>
      <c r="F5" s="35">
        <v>4832</v>
      </c>
      <c r="G5" s="20" t="s">
        <v>39</v>
      </c>
    </row>
    <row r="6" spans="1:7" s="4" customFormat="1" ht="23.1" customHeight="1" x14ac:dyDescent="0.35">
      <c r="A6" s="1"/>
      <c r="B6" s="12"/>
      <c r="C6" s="1" t="s">
        <v>44</v>
      </c>
      <c r="D6" s="29">
        <v>8</v>
      </c>
      <c r="E6" s="35">
        <f>125+86+75+163+85+179+127+145</f>
        <v>985</v>
      </c>
      <c r="F6" s="35">
        <v>4061</v>
      </c>
      <c r="G6" s="20" t="s">
        <v>40</v>
      </c>
    </row>
    <row r="7" spans="1:7" s="4" customFormat="1" ht="23.1" customHeight="1" x14ac:dyDescent="0.35">
      <c r="A7" s="1"/>
      <c r="B7" s="12"/>
      <c r="C7" s="1" t="s">
        <v>48</v>
      </c>
      <c r="D7" s="29">
        <v>7</v>
      </c>
      <c r="E7" s="35">
        <f>32+86+1+76+130+25+18+50</f>
        <v>418</v>
      </c>
      <c r="F7" s="35">
        <v>1351</v>
      </c>
      <c r="G7" s="20" t="s">
        <v>41</v>
      </c>
    </row>
    <row r="8" spans="1:7" s="4" customFormat="1" ht="23.1" customHeight="1" x14ac:dyDescent="0.35">
      <c r="A8" s="1"/>
      <c r="B8" s="12"/>
      <c r="C8" s="1" t="s">
        <v>46</v>
      </c>
      <c r="D8" s="29">
        <v>10</v>
      </c>
      <c r="E8" s="35">
        <v>422</v>
      </c>
      <c r="F8" s="35">
        <v>1307</v>
      </c>
      <c r="G8" s="20" t="s">
        <v>42</v>
      </c>
    </row>
    <row r="9" spans="1:7" s="4" customFormat="1" ht="23.1" customHeight="1" x14ac:dyDescent="0.35">
      <c r="A9" s="1"/>
      <c r="B9" s="12"/>
      <c r="C9" s="1" t="s">
        <v>45</v>
      </c>
      <c r="D9" s="29">
        <v>8</v>
      </c>
      <c r="E9" s="35">
        <f>50+1+130+70+76+20+40+21</f>
        <v>408</v>
      </c>
      <c r="F9" s="35">
        <v>1278</v>
      </c>
      <c r="G9" s="20" t="s">
        <v>43</v>
      </c>
    </row>
    <row r="10" spans="1:7" s="4" customFormat="1" ht="23.1" customHeight="1" x14ac:dyDescent="0.35">
      <c r="A10" s="17" t="s">
        <v>18</v>
      </c>
      <c r="B10" s="18" t="s">
        <v>7</v>
      </c>
      <c r="C10" s="17">
        <f>COUNTA(C5:C9)</f>
        <v>5</v>
      </c>
      <c r="D10" s="30">
        <f>SUM(D5:D9)</f>
        <v>43</v>
      </c>
      <c r="E10" s="22">
        <f>SUM(E5:E9)</f>
        <v>3373</v>
      </c>
      <c r="F10" s="22">
        <f>SUM(F5:F9)</f>
        <v>12829</v>
      </c>
      <c r="G10" s="18" t="s">
        <v>38</v>
      </c>
    </row>
    <row r="11" spans="1:7" s="4" customFormat="1" ht="25.5" customHeight="1" x14ac:dyDescent="0.35">
      <c r="A11" s="1">
        <v>2</v>
      </c>
      <c r="B11" s="12" t="s">
        <v>4</v>
      </c>
      <c r="C11" s="9" t="s">
        <v>213</v>
      </c>
      <c r="D11" s="29">
        <v>11</v>
      </c>
      <c r="E11" s="40">
        <v>333</v>
      </c>
      <c r="F11" s="35">
        <v>806</v>
      </c>
      <c r="G11" s="106" t="s">
        <v>56</v>
      </c>
    </row>
    <row r="12" spans="1:7" s="4" customFormat="1" ht="25.5" customHeight="1" x14ac:dyDescent="0.35">
      <c r="A12" s="1"/>
      <c r="B12" s="12"/>
      <c r="C12" s="9" t="s">
        <v>60</v>
      </c>
      <c r="D12" s="29">
        <v>8</v>
      </c>
      <c r="E12" s="35">
        <v>433</v>
      </c>
      <c r="F12" s="5">
        <v>1281</v>
      </c>
      <c r="G12" s="107"/>
    </row>
    <row r="13" spans="1:7" s="4" customFormat="1" ht="23.1" customHeight="1" x14ac:dyDescent="0.35">
      <c r="A13" s="1"/>
      <c r="B13" s="12"/>
      <c r="C13" s="1" t="s">
        <v>61</v>
      </c>
      <c r="D13" s="33">
        <v>5</v>
      </c>
      <c r="E13" s="38">
        <v>110</v>
      </c>
      <c r="F13" s="5">
        <v>301</v>
      </c>
      <c r="G13" s="107"/>
    </row>
    <row r="14" spans="1:7" s="4" customFormat="1" ht="23.1" customHeight="1" x14ac:dyDescent="0.35">
      <c r="A14" s="1"/>
      <c r="B14" s="12"/>
      <c r="C14" s="1" t="s">
        <v>62</v>
      </c>
      <c r="D14" s="33">
        <v>2</v>
      </c>
      <c r="E14" s="38">
        <v>35</v>
      </c>
      <c r="F14" s="5">
        <v>81</v>
      </c>
      <c r="G14" s="107"/>
    </row>
    <row r="15" spans="1:7" s="4" customFormat="1" ht="23.1" customHeight="1" x14ac:dyDescent="0.35">
      <c r="A15" s="1"/>
      <c r="B15" s="12"/>
      <c r="C15" s="1" t="s">
        <v>63</v>
      </c>
      <c r="D15" s="33">
        <v>2</v>
      </c>
      <c r="E15" s="38">
        <f>2+1</f>
        <v>3</v>
      </c>
      <c r="F15" s="5">
        <f>5+1</f>
        <v>6</v>
      </c>
      <c r="G15" s="108"/>
    </row>
    <row r="16" spans="1:7" s="4" customFormat="1" ht="23.1" customHeight="1" x14ac:dyDescent="0.35">
      <c r="A16" s="17" t="s">
        <v>18</v>
      </c>
      <c r="B16" s="18" t="s">
        <v>4</v>
      </c>
      <c r="C16" s="17">
        <f>COUNTA(C11:C15)</f>
        <v>5</v>
      </c>
      <c r="D16" s="32">
        <f>SUM(D11:D15)</f>
        <v>28</v>
      </c>
      <c r="E16" s="23">
        <f>SUM(E11:E15)</f>
        <v>914</v>
      </c>
      <c r="F16" s="23">
        <f>SUM(F11:F15)</f>
        <v>2475</v>
      </c>
      <c r="G16" s="18" t="s">
        <v>214</v>
      </c>
    </row>
    <row r="17" spans="1:9" s="4" customFormat="1" ht="23.1" customHeight="1" x14ac:dyDescent="0.35">
      <c r="A17" s="1">
        <v>3</v>
      </c>
      <c r="B17" s="12" t="s">
        <v>6</v>
      </c>
      <c r="C17" s="1" t="s">
        <v>194</v>
      </c>
      <c r="D17" s="29">
        <v>2</v>
      </c>
      <c r="E17" s="35">
        <v>180</v>
      </c>
      <c r="F17" s="35">
        <f>111+170</f>
        <v>281</v>
      </c>
      <c r="G17" s="106" t="s">
        <v>55</v>
      </c>
    </row>
    <row r="18" spans="1:9" s="4" customFormat="1" ht="23.1" customHeight="1" x14ac:dyDescent="0.35">
      <c r="A18" s="1"/>
      <c r="B18" s="12"/>
      <c r="C18" s="1" t="s">
        <v>195</v>
      </c>
      <c r="D18" s="29">
        <v>4</v>
      </c>
      <c r="E18" s="35">
        <v>118</v>
      </c>
      <c r="F18" s="35">
        <v>243</v>
      </c>
      <c r="G18" s="107"/>
    </row>
    <row r="19" spans="1:9" s="4" customFormat="1" ht="23.1" customHeight="1" x14ac:dyDescent="0.35">
      <c r="A19" s="1"/>
      <c r="B19" s="12"/>
      <c r="C19" s="1" t="s">
        <v>196</v>
      </c>
      <c r="D19" s="29">
        <v>4</v>
      </c>
      <c r="E19" s="35">
        <v>367</v>
      </c>
      <c r="F19" s="35">
        <v>951</v>
      </c>
      <c r="G19" s="108"/>
    </row>
    <row r="20" spans="1:9" s="4" customFormat="1" ht="22.5" customHeight="1" x14ac:dyDescent="0.35">
      <c r="A20" s="17" t="s">
        <v>18</v>
      </c>
      <c r="B20" s="18" t="s">
        <v>6</v>
      </c>
      <c r="C20" s="17">
        <f>COUNTA(C17:C19)</f>
        <v>3</v>
      </c>
      <c r="D20" s="32">
        <f>SUM(D17:D19)</f>
        <v>10</v>
      </c>
      <c r="E20" s="23">
        <f>SUM(E17:E19)</f>
        <v>665</v>
      </c>
      <c r="F20" s="23">
        <f>SUM(F17:F19)</f>
        <v>1475</v>
      </c>
      <c r="G20" s="18" t="s">
        <v>55</v>
      </c>
    </row>
    <row r="21" spans="1:9" s="4" customFormat="1" ht="22.5" customHeight="1" x14ac:dyDescent="0.35">
      <c r="A21" s="1">
        <v>4</v>
      </c>
      <c r="B21" s="12" t="s">
        <v>8</v>
      </c>
      <c r="C21" s="1" t="s">
        <v>20</v>
      </c>
      <c r="D21" s="33">
        <v>2</v>
      </c>
      <c r="E21" s="90">
        <v>93</v>
      </c>
      <c r="F21" s="37">
        <f>E21*3</f>
        <v>279</v>
      </c>
      <c r="G21" s="21" t="s">
        <v>54</v>
      </c>
    </row>
    <row r="22" spans="1:9" ht="21" x14ac:dyDescent="0.35">
      <c r="A22" s="11"/>
      <c r="B22" s="27"/>
      <c r="C22" s="1" t="s">
        <v>21</v>
      </c>
      <c r="D22" s="33">
        <v>4</v>
      </c>
      <c r="E22" s="95">
        <v>47</v>
      </c>
      <c r="F22" s="37">
        <f>E22*3</f>
        <v>141</v>
      </c>
      <c r="G22" s="21" t="s">
        <v>54</v>
      </c>
    </row>
    <row r="23" spans="1:9" s="4" customFormat="1" ht="23.1" customHeight="1" x14ac:dyDescent="0.35">
      <c r="A23" s="17" t="s">
        <v>50</v>
      </c>
      <c r="B23" s="18" t="s">
        <v>8</v>
      </c>
      <c r="C23" s="17">
        <f>COUNTA(C21:C22)</f>
        <v>2</v>
      </c>
      <c r="D23" s="32">
        <f>SUM(D21:D22)</f>
        <v>6</v>
      </c>
      <c r="E23" s="23">
        <f>SUM(E21:E22)</f>
        <v>140</v>
      </c>
      <c r="F23" s="42">
        <f>SUM(F21:F22)</f>
        <v>420</v>
      </c>
      <c r="G23" s="94"/>
    </row>
    <row r="24" spans="1:9" s="4" customFormat="1" ht="23.1" customHeight="1" x14ac:dyDescent="0.35">
      <c r="A24" s="1">
        <v>5</v>
      </c>
      <c r="B24" s="12" t="s">
        <v>10</v>
      </c>
      <c r="C24" s="1" t="s">
        <v>29</v>
      </c>
      <c r="D24" s="33">
        <v>1</v>
      </c>
      <c r="E24" s="38">
        <v>9</v>
      </c>
      <c r="F24" s="90">
        <v>24</v>
      </c>
      <c r="G24" s="12" t="s">
        <v>254</v>
      </c>
    </row>
    <row r="25" spans="1:9" s="4" customFormat="1" ht="23.1" customHeight="1" x14ac:dyDescent="0.35">
      <c r="A25" s="1"/>
      <c r="B25" s="12"/>
      <c r="C25" s="1" t="s">
        <v>191</v>
      </c>
      <c r="D25" s="33">
        <v>1</v>
      </c>
      <c r="E25" s="38">
        <v>3</v>
      </c>
      <c r="F25" s="90">
        <v>7</v>
      </c>
      <c r="G25" s="21"/>
    </row>
    <row r="26" spans="1:9" s="4" customFormat="1" ht="23.1" customHeight="1" x14ac:dyDescent="0.35">
      <c r="A26" s="1"/>
      <c r="B26" s="12"/>
      <c r="C26" s="1" t="s">
        <v>30</v>
      </c>
      <c r="D26" s="33">
        <v>4</v>
      </c>
      <c r="E26" s="38">
        <v>33</v>
      </c>
      <c r="F26" s="90">
        <v>95</v>
      </c>
      <c r="G26" s="43" t="s">
        <v>255</v>
      </c>
    </row>
    <row r="27" spans="1:9" s="4" customFormat="1" ht="23.1" customHeight="1" x14ac:dyDescent="0.35">
      <c r="A27" s="1"/>
      <c r="B27" s="12"/>
      <c r="C27" s="1" t="s">
        <v>31</v>
      </c>
      <c r="D27" s="33">
        <v>3</v>
      </c>
      <c r="E27" s="38">
        <v>164</v>
      </c>
      <c r="F27" s="90">
        <v>536</v>
      </c>
      <c r="G27" s="21" t="s">
        <v>256</v>
      </c>
    </row>
    <row r="28" spans="1:9" s="4" customFormat="1" ht="23.1" customHeight="1" x14ac:dyDescent="0.35">
      <c r="A28" s="17" t="s">
        <v>18</v>
      </c>
      <c r="B28" s="18" t="s">
        <v>10</v>
      </c>
      <c r="C28" s="17">
        <f>COUNTA(C24:C27)</f>
        <v>4</v>
      </c>
      <c r="D28" s="32">
        <f>SUM(D24:D27)</f>
        <v>9</v>
      </c>
      <c r="E28" s="23">
        <f>SUM(E24:E27)</f>
        <v>209</v>
      </c>
      <c r="F28" s="91">
        <f>SUM(F24:F27)</f>
        <v>662</v>
      </c>
      <c r="G28" s="18" t="s">
        <v>219</v>
      </c>
    </row>
    <row r="29" spans="1:9" s="4" customFormat="1" ht="23.1" customHeight="1" x14ac:dyDescent="0.35">
      <c r="A29" s="1">
        <v>6</v>
      </c>
      <c r="B29" s="12" t="s">
        <v>5</v>
      </c>
      <c r="C29" s="1" t="s">
        <v>192</v>
      </c>
      <c r="D29" s="33">
        <v>3</v>
      </c>
      <c r="E29" s="38">
        <v>96</v>
      </c>
      <c r="F29" s="37">
        <f>E29*3</f>
        <v>288</v>
      </c>
      <c r="G29" s="21" t="s">
        <v>59</v>
      </c>
      <c r="I29" s="6"/>
    </row>
    <row r="30" spans="1:9" s="4" customFormat="1" ht="23.1" customHeight="1" x14ac:dyDescent="0.35">
      <c r="A30" s="1"/>
      <c r="B30" s="12"/>
      <c r="C30" s="1" t="s">
        <v>58</v>
      </c>
      <c r="D30" s="33">
        <v>1</v>
      </c>
      <c r="E30" s="38">
        <v>2</v>
      </c>
      <c r="F30" s="37">
        <f>E30*3</f>
        <v>6</v>
      </c>
      <c r="G30" s="21" t="s">
        <v>54</v>
      </c>
      <c r="I30" s="6"/>
    </row>
    <row r="31" spans="1:9" s="4" customFormat="1" ht="23.1" customHeight="1" x14ac:dyDescent="0.35">
      <c r="A31" s="1"/>
      <c r="B31" s="12"/>
      <c r="C31" s="1" t="s">
        <v>258</v>
      </c>
      <c r="D31" s="33">
        <v>2</v>
      </c>
      <c r="E31" s="38">
        <v>8</v>
      </c>
      <c r="F31" s="37">
        <f>E31*3</f>
        <v>24</v>
      </c>
      <c r="G31" s="21" t="s">
        <v>54</v>
      </c>
      <c r="I31" s="6"/>
    </row>
    <row r="32" spans="1:9" s="4" customFormat="1" ht="23.1" customHeight="1" x14ac:dyDescent="0.35">
      <c r="A32" s="17" t="s">
        <v>18</v>
      </c>
      <c r="B32" s="18" t="s">
        <v>5</v>
      </c>
      <c r="C32" s="17">
        <f>COUNTA(C29:C31)</f>
        <v>3</v>
      </c>
      <c r="D32" s="32">
        <f>SUM(D29:D31)</f>
        <v>6</v>
      </c>
      <c r="E32" s="23">
        <f>SUM(E29:E31)</f>
        <v>106</v>
      </c>
      <c r="F32" s="42">
        <f>SUM(F29:F31)</f>
        <v>318</v>
      </c>
      <c r="G32" s="18" t="s">
        <v>232</v>
      </c>
    </row>
    <row r="33" spans="1:7" s="4" customFormat="1" ht="23.1" customHeight="1" x14ac:dyDescent="0.35">
      <c r="A33" s="1">
        <v>7</v>
      </c>
      <c r="B33" s="12" t="s">
        <v>9</v>
      </c>
      <c r="C33" s="1" t="s">
        <v>22</v>
      </c>
      <c r="D33" s="29">
        <v>7</v>
      </c>
      <c r="E33" s="39">
        <v>129</v>
      </c>
      <c r="F33" s="60">
        <v>528</v>
      </c>
      <c r="G33" s="21"/>
    </row>
    <row r="34" spans="1:7" s="4" customFormat="1" ht="23.1" customHeight="1" x14ac:dyDescent="0.35">
      <c r="A34" s="1"/>
      <c r="B34" s="12"/>
      <c r="C34" s="1" t="s">
        <v>23</v>
      </c>
      <c r="D34" s="29">
        <v>9</v>
      </c>
      <c r="E34" s="39">
        <v>122</v>
      </c>
      <c r="F34" s="60">
        <v>489</v>
      </c>
      <c r="G34" s="21"/>
    </row>
    <row r="35" spans="1:7" s="4" customFormat="1" ht="23.1" customHeight="1" x14ac:dyDescent="0.35">
      <c r="A35" s="17" t="s">
        <v>18</v>
      </c>
      <c r="B35" s="18" t="s">
        <v>9</v>
      </c>
      <c r="C35" s="17">
        <f>COUNTA(C33:C34)</f>
        <v>2</v>
      </c>
      <c r="D35" s="32">
        <f>SUM(D33:D34)</f>
        <v>16</v>
      </c>
      <c r="E35" s="23">
        <f>SUM(E33:E34)</f>
        <v>251</v>
      </c>
      <c r="F35" s="91">
        <f>SUM(F33:F34)</f>
        <v>1017</v>
      </c>
      <c r="G35" s="18" t="s">
        <v>230</v>
      </c>
    </row>
    <row r="36" spans="1:7" s="4" customFormat="1" ht="23.1" customHeight="1" x14ac:dyDescent="0.35">
      <c r="A36" s="1">
        <v>8</v>
      </c>
      <c r="B36" s="12" t="s">
        <v>11</v>
      </c>
      <c r="C36" s="1" t="s">
        <v>27</v>
      </c>
      <c r="D36" s="33">
        <v>1</v>
      </c>
      <c r="E36" s="38">
        <v>1</v>
      </c>
      <c r="F36" s="90">
        <v>1</v>
      </c>
      <c r="G36" s="12" t="s">
        <v>234</v>
      </c>
    </row>
    <row r="37" spans="1:7" s="4" customFormat="1" ht="23.1" customHeight="1" x14ac:dyDescent="0.35">
      <c r="A37" s="1"/>
      <c r="B37" s="12"/>
      <c r="C37" s="1" t="s">
        <v>28</v>
      </c>
      <c r="D37" s="33">
        <v>1</v>
      </c>
      <c r="E37" s="38">
        <v>3</v>
      </c>
      <c r="F37" s="90">
        <v>10</v>
      </c>
      <c r="G37" s="21"/>
    </row>
    <row r="38" spans="1:7" s="4" customFormat="1" ht="23.1" customHeight="1" x14ac:dyDescent="0.35">
      <c r="A38" s="1"/>
      <c r="B38" s="12"/>
      <c r="C38" s="1" t="s">
        <v>36</v>
      </c>
      <c r="D38" s="33">
        <v>1</v>
      </c>
      <c r="E38" s="38">
        <v>6</v>
      </c>
      <c r="F38" s="90">
        <v>12</v>
      </c>
      <c r="G38" s="21"/>
    </row>
    <row r="39" spans="1:7" s="4" customFormat="1" ht="23.1" customHeight="1" x14ac:dyDescent="0.35">
      <c r="A39" s="17" t="s">
        <v>18</v>
      </c>
      <c r="B39" s="18" t="s">
        <v>11</v>
      </c>
      <c r="C39" s="17">
        <f>COUNTA(C36:C38)</f>
        <v>3</v>
      </c>
      <c r="D39" s="32">
        <f>SUM(D36:D38)</f>
        <v>3</v>
      </c>
      <c r="E39" s="23">
        <f>SUM(E36:E38)</f>
        <v>10</v>
      </c>
      <c r="F39" s="91">
        <f>SUM(F36:F38)</f>
        <v>23</v>
      </c>
      <c r="G39" s="18" t="s">
        <v>37</v>
      </c>
    </row>
    <row r="40" spans="1:7" s="4" customFormat="1" ht="23.1" customHeight="1" x14ac:dyDescent="0.35">
      <c r="A40" s="44">
        <v>9</v>
      </c>
      <c r="B40" s="43" t="s">
        <v>15</v>
      </c>
      <c r="C40" s="44" t="s">
        <v>24</v>
      </c>
      <c r="D40" s="31">
        <v>5</v>
      </c>
      <c r="E40" s="41">
        <v>86</v>
      </c>
      <c r="F40" s="36">
        <f>E40*3</f>
        <v>258</v>
      </c>
      <c r="G40" s="21" t="s">
        <v>53</v>
      </c>
    </row>
    <row r="41" spans="1:7" s="4" customFormat="1" ht="23.1" customHeight="1" x14ac:dyDescent="0.35">
      <c r="A41" s="44"/>
      <c r="B41" s="43"/>
      <c r="C41" s="44" t="s">
        <v>25</v>
      </c>
      <c r="D41" s="31">
        <v>7</v>
      </c>
      <c r="E41" s="41">
        <v>112</v>
      </c>
      <c r="F41" s="36">
        <f t="shared" ref="F41:F42" si="0">E41*3</f>
        <v>336</v>
      </c>
      <c r="G41" s="21" t="s">
        <v>53</v>
      </c>
    </row>
    <row r="42" spans="1:7" s="4" customFormat="1" ht="23.1" customHeight="1" x14ac:dyDescent="0.35">
      <c r="A42" s="44"/>
      <c r="B42" s="43"/>
      <c r="C42" s="44" t="s">
        <v>26</v>
      </c>
      <c r="D42" s="31">
        <v>7</v>
      </c>
      <c r="E42" s="41">
        <v>63</v>
      </c>
      <c r="F42" s="36">
        <f t="shared" si="0"/>
        <v>189</v>
      </c>
      <c r="G42" s="21" t="s">
        <v>53</v>
      </c>
    </row>
    <row r="43" spans="1:7" s="4" customFormat="1" ht="23.1" customHeight="1" x14ac:dyDescent="0.35">
      <c r="A43" s="17" t="s">
        <v>18</v>
      </c>
      <c r="B43" s="18" t="s">
        <v>15</v>
      </c>
      <c r="C43" s="17">
        <f>COUNTA(C40:C42)</f>
        <v>3</v>
      </c>
      <c r="D43" s="32">
        <f>SUM(D40:D42)</f>
        <v>19</v>
      </c>
      <c r="E43" s="23">
        <f>SUM(E40:E42)</f>
        <v>261</v>
      </c>
      <c r="F43" s="42">
        <f>SUM(F40:F42)</f>
        <v>783</v>
      </c>
      <c r="G43" s="18"/>
    </row>
    <row r="44" spans="1:7" s="4" customFormat="1" ht="23.1" customHeight="1" x14ac:dyDescent="0.35">
      <c r="A44" s="1">
        <v>10</v>
      </c>
      <c r="B44" s="12" t="s">
        <v>17</v>
      </c>
      <c r="C44" s="1" t="s">
        <v>35</v>
      </c>
      <c r="D44" s="33">
        <v>1</v>
      </c>
      <c r="E44" s="38">
        <v>10</v>
      </c>
      <c r="F44" s="38">
        <v>10</v>
      </c>
      <c r="G44" s="12" t="s">
        <v>224</v>
      </c>
    </row>
    <row r="45" spans="1:7" s="4" customFormat="1" ht="23.1" customHeight="1" x14ac:dyDescent="0.35">
      <c r="A45" s="1"/>
      <c r="B45" s="12"/>
      <c r="C45" s="1" t="s">
        <v>225</v>
      </c>
      <c r="D45" s="33">
        <v>2</v>
      </c>
      <c r="E45" s="38">
        <v>2</v>
      </c>
      <c r="F45" s="38">
        <v>2</v>
      </c>
      <c r="G45" s="12" t="s">
        <v>227</v>
      </c>
    </row>
    <row r="46" spans="1:7" s="4" customFormat="1" ht="23.1" customHeight="1" x14ac:dyDescent="0.35">
      <c r="A46" s="1"/>
      <c r="B46" s="12"/>
      <c r="C46" s="1" t="s">
        <v>226</v>
      </c>
      <c r="D46" s="33">
        <v>1</v>
      </c>
      <c r="E46" s="38">
        <v>3</v>
      </c>
      <c r="F46" s="38">
        <v>3</v>
      </c>
      <c r="G46" s="12" t="s">
        <v>227</v>
      </c>
    </row>
    <row r="47" spans="1:7" s="4" customFormat="1" ht="23.1" customHeight="1" x14ac:dyDescent="0.35">
      <c r="A47" s="17" t="s">
        <v>18</v>
      </c>
      <c r="B47" s="18" t="s">
        <v>17</v>
      </c>
      <c r="C47" s="17">
        <f>COUNTA(C44:C46)</f>
        <v>3</v>
      </c>
      <c r="D47" s="32">
        <f>SUM(D44:D46)</f>
        <v>4</v>
      </c>
      <c r="E47" s="23">
        <f>SUM(E44:E46)</f>
        <v>15</v>
      </c>
      <c r="F47" s="23">
        <f>SUM(F44:F46)</f>
        <v>15</v>
      </c>
      <c r="G47" s="18" t="s">
        <v>228</v>
      </c>
    </row>
    <row r="48" spans="1:7" s="4" customFormat="1" ht="23.1" customHeight="1" x14ac:dyDescent="0.35">
      <c r="A48" s="101">
        <v>11</v>
      </c>
      <c r="B48" s="102" t="s">
        <v>57</v>
      </c>
      <c r="C48" s="101" t="s">
        <v>259</v>
      </c>
      <c r="D48" s="103">
        <v>1</v>
      </c>
      <c r="E48" s="103">
        <v>1</v>
      </c>
      <c r="F48" s="103">
        <v>5</v>
      </c>
      <c r="G48" s="40"/>
    </row>
    <row r="49" spans="1:7" s="4" customFormat="1" ht="23.1" customHeight="1" x14ac:dyDescent="0.35">
      <c r="A49" s="101"/>
      <c r="B49" s="102"/>
      <c r="C49" s="101" t="s">
        <v>260</v>
      </c>
      <c r="D49" s="103">
        <v>1</v>
      </c>
      <c r="E49" s="103">
        <v>1</v>
      </c>
      <c r="F49" s="103">
        <v>3</v>
      </c>
      <c r="G49" s="40"/>
    </row>
    <row r="50" spans="1:7" s="4" customFormat="1" ht="23.1" customHeight="1" x14ac:dyDescent="0.35">
      <c r="A50" s="17" t="s">
        <v>18</v>
      </c>
      <c r="B50" s="18" t="s">
        <v>57</v>
      </c>
      <c r="C50" s="17">
        <f>COUNTA(C48:C49)</f>
        <v>2</v>
      </c>
      <c r="D50" s="32">
        <f>SUM(D48:D49)</f>
        <v>2</v>
      </c>
      <c r="E50" s="23">
        <f>SUM(E48:E49)</f>
        <v>2</v>
      </c>
      <c r="F50" s="23">
        <f>SUM(F48:F49)</f>
        <v>8</v>
      </c>
      <c r="G50" s="18" t="s">
        <v>228</v>
      </c>
    </row>
    <row r="51" spans="1:7" s="4" customFormat="1" ht="23.1" customHeight="1" x14ac:dyDescent="0.35">
      <c r="A51" s="15">
        <v>12</v>
      </c>
      <c r="B51" s="16" t="s">
        <v>12</v>
      </c>
      <c r="C51" s="15">
        <v>0</v>
      </c>
      <c r="D51" s="28">
        <v>0</v>
      </c>
      <c r="E51" s="28">
        <v>0</v>
      </c>
      <c r="F51" s="28">
        <v>0</v>
      </c>
      <c r="G51" s="12"/>
    </row>
    <row r="52" spans="1:7" ht="21" customHeight="1" x14ac:dyDescent="0.35">
      <c r="A52" s="15">
        <v>13</v>
      </c>
      <c r="B52" s="16" t="s">
        <v>14</v>
      </c>
      <c r="C52" s="15">
        <v>0</v>
      </c>
      <c r="D52" s="28">
        <v>0</v>
      </c>
      <c r="E52" s="28">
        <v>0</v>
      </c>
      <c r="F52" s="28">
        <v>0</v>
      </c>
      <c r="G52" s="12"/>
    </row>
    <row r="53" spans="1:7" ht="21" customHeight="1" x14ac:dyDescent="0.35">
      <c r="A53" s="15">
        <v>14</v>
      </c>
      <c r="B53" s="16" t="s">
        <v>16</v>
      </c>
      <c r="C53" s="15">
        <v>0</v>
      </c>
      <c r="D53" s="28">
        <v>0</v>
      </c>
      <c r="E53" s="28">
        <v>0</v>
      </c>
      <c r="F53" s="28">
        <v>0</v>
      </c>
      <c r="G53" s="12"/>
    </row>
    <row r="54" spans="1:7" s="4" customFormat="1" ht="23.1" customHeight="1" x14ac:dyDescent="0.35">
      <c r="A54" s="15">
        <v>15</v>
      </c>
      <c r="B54" s="16" t="s">
        <v>13</v>
      </c>
      <c r="C54" s="15">
        <v>0</v>
      </c>
      <c r="D54" s="28">
        <v>0</v>
      </c>
      <c r="E54" s="28">
        <v>0</v>
      </c>
      <c r="F54" s="28">
        <v>0</v>
      </c>
      <c r="G54" s="12"/>
    </row>
    <row r="55" spans="1:7" s="4" customFormat="1" ht="23.1" customHeight="1" x14ac:dyDescent="0.35">
      <c r="A55" s="109" t="s">
        <v>261</v>
      </c>
      <c r="B55" s="110"/>
      <c r="C55" s="115" t="s">
        <v>49</v>
      </c>
      <c r="D55" s="116"/>
      <c r="E55" s="116"/>
      <c r="F55" s="117"/>
      <c r="G55" s="98" t="s">
        <v>3</v>
      </c>
    </row>
    <row r="56" spans="1:7" s="4" customFormat="1" ht="23.1" customHeight="1" x14ac:dyDescent="0.35">
      <c r="A56" s="111"/>
      <c r="B56" s="112"/>
      <c r="C56" s="10" t="s">
        <v>2</v>
      </c>
      <c r="D56" s="10" t="s">
        <v>19</v>
      </c>
      <c r="E56" s="24" t="s">
        <v>52</v>
      </c>
      <c r="F56" s="24" t="s">
        <v>51</v>
      </c>
      <c r="G56" s="21" t="s">
        <v>233</v>
      </c>
    </row>
    <row r="57" spans="1:7" ht="23.25" x14ac:dyDescent="0.25">
      <c r="A57" s="113"/>
      <c r="B57" s="114"/>
      <c r="C57" s="8">
        <f>C10+C16+C20+C23+C28+C32+C35+C39+C43+C47+C51+C52+C54+C50</f>
        <v>35</v>
      </c>
      <c r="D57" s="8">
        <f>D10+D16+D20+D23+D28+D32+D35+D39+D43+D47+D50+D51+D52+D53+D54</f>
        <v>146</v>
      </c>
      <c r="E57" s="8">
        <f>E10+E16+E20+E23+E28+E32+E35+E39+E43+E47+E50+E51+E52+E53+E54</f>
        <v>5946</v>
      </c>
      <c r="F57" s="8">
        <f>F10+F16+F20+F23+F28+F32+F35+F39+F43+F47+F50+F51+F52+F53+F54</f>
        <v>20025</v>
      </c>
      <c r="G57" s="99" t="s">
        <v>231</v>
      </c>
    </row>
    <row r="58" spans="1:7" s="2" customFormat="1" ht="23.1" customHeight="1" x14ac:dyDescent="0.35">
      <c r="B58" s="7"/>
      <c r="D58" s="14"/>
      <c r="E58" s="25"/>
      <c r="F58" s="25"/>
      <c r="G58" s="14" t="s">
        <v>268</v>
      </c>
    </row>
    <row r="59" spans="1:7" x14ac:dyDescent="0.25">
      <c r="G59" s="3" t="s">
        <v>217</v>
      </c>
    </row>
  </sheetData>
  <mergeCells count="10">
    <mergeCell ref="G11:G15"/>
    <mergeCell ref="G17:G19"/>
    <mergeCell ref="A55:B57"/>
    <mergeCell ref="C55:F55"/>
    <mergeCell ref="A1:G1"/>
    <mergeCell ref="A2:G2"/>
    <mergeCell ref="A3:A4"/>
    <mergeCell ref="B3:B4"/>
    <mergeCell ref="C3:F3"/>
    <mergeCell ref="G3:G4"/>
  </mergeCells>
  <pageMargins left="0.25" right="0.25" top="0.75" bottom="0.75" header="0.3" footer="0.3"/>
  <pageSetup paperSize="9" scale="57" fitToHeight="0" orientation="landscape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0000"/>
    <pageSetUpPr fitToPage="1"/>
  </sheetPr>
  <dimension ref="A1:M27"/>
  <sheetViews>
    <sheetView view="pageBreakPreview" zoomScale="80" zoomScaleNormal="70" zoomScaleSheetLayoutView="80" workbookViewId="0">
      <selection sqref="A1:M1"/>
    </sheetView>
  </sheetViews>
  <sheetFormatPr defaultColWidth="9" defaultRowHeight="15" x14ac:dyDescent="0.25"/>
  <cols>
    <col min="1" max="1" width="5.875" style="3" customWidth="1"/>
    <col min="2" max="2" width="10.125" style="13" bestFit="1" customWidth="1"/>
    <col min="3" max="3" width="12.625" style="13" customWidth="1"/>
    <col min="4" max="4" width="5.25" style="3" bestFit="1" customWidth="1"/>
    <col min="5" max="5" width="14.375" style="13" customWidth="1"/>
    <col min="6" max="6" width="19.375" style="26" customWidth="1"/>
    <col min="7" max="7" width="21.25" style="26" bestFit="1" customWidth="1"/>
    <col min="8" max="8" width="10.625" style="26" bestFit="1" customWidth="1"/>
    <col min="9" max="9" width="15.375" style="26" bestFit="1" customWidth="1"/>
    <col min="10" max="10" width="14.625" style="26" bestFit="1" customWidth="1"/>
    <col min="11" max="11" width="17.375" style="26" customWidth="1"/>
    <col min="12" max="12" width="12.25" style="26" bestFit="1" customWidth="1"/>
    <col min="13" max="13" width="31.625" style="3" customWidth="1"/>
    <col min="14" max="16384" width="9" style="3"/>
  </cols>
  <sheetData>
    <row r="1" spans="1:13" s="19" customFormat="1" ht="36" x14ac:dyDescent="0.55000000000000004">
      <c r="A1" s="123" t="s">
        <v>267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</row>
    <row r="2" spans="1:13" s="4" customFormat="1" ht="5.25" customHeight="1" x14ac:dyDescent="0.35">
      <c r="A2" s="119"/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</row>
    <row r="3" spans="1:13" s="4" customFormat="1" ht="25.5" customHeight="1" x14ac:dyDescent="0.35">
      <c r="A3" s="120" t="s">
        <v>0</v>
      </c>
      <c r="B3" s="120" t="s">
        <v>1</v>
      </c>
      <c r="C3" s="115" t="s">
        <v>68</v>
      </c>
      <c r="D3" s="116"/>
      <c r="E3" s="116"/>
      <c r="F3" s="116"/>
      <c r="G3" s="116"/>
      <c r="H3" s="116"/>
      <c r="I3" s="116"/>
      <c r="J3" s="116"/>
      <c r="K3" s="116"/>
      <c r="L3" s="117"/>
      <c r="M3" s="122" t="s">
        <v>3</v>
      </c>
    </row>
    <row r="4" spans="1:13" s="4" customFormat="1" ht="25.5" customHeight="1" x14ac:dyDescent="0.35">
      <c r="A4" s="121"/>
      <c r="B4" s="121"/>
      <c r="C4" s="10" t="s">
        <v>2</v>
      </c>
      <c r="D4" s="10" t="s">
        <v>64</v>
      </c>
      <c r="E4" s="10" t="s">
        <v>65</v>
      </c>
      <c r="F4" s="24" t="s">
        <v>52</v>
      </c>
      <c r="G4" s="24" t="s">
        <v>197</v>
      </c>
      <c r="H4" s="24" t="s">
        <v>69</v>
      </c>
      <c r="I4" s="24" t="s">
        <v>70</v>
      </c>
      <c r="J4" s="24" t="s">
        <v>71</v>
      </c>
      <c r="K4" s="24" t="s">
        <v>72</v>
      </c>
      <c r="L4" s="24" t="s">
        <v>73</v>
      </c>
      <c r="M4" s="122"/>
    </row>
    <row r="5" spans="1:13" s="4" customFormat="1" ht="23.1" customHeight="1" x14ac:dyDescent="0.35">
      <c r="A5" s="1">
        <v>9</v>
      </c>
      <c r="B5" s="12" t="s">
        <v>15</v>
      </c>
      <c r="C5" s="12" t="s">
        <v>24</v>
      </c>
      <c r="D5" s="1">
        <v>5</v>
      </c>
      <c r="E5" s="12" t="s">
        <v>236</v>
      </c>
      <c r="F5" s="36">
        <v>5</v>
      </c>
      <c r="G5" s="35"/>
      <c r="H5" s="45"/>
      <c r="I5" s="45"/>
      <c r="J5" s="45"/>
      <c r="K5" s="45"/>
      <c r="L5" s="45"/>
      <c r="M5" s="20"/>
    </row>
    <row r="6" spans="1:13" s="4" customFormat="1" ht="23.1" customHeight="1" x14ac:dyDescent="0.35">
      <c r="A6" s="1"/>
      <c r="B6" s="12" t="s">
        <v>15</v>
      </c>
      <c r="C6" s="12" t="s">
        <v>24</v>
      </c>
      <c r="D6" s="1">
        <v>6</v>
      </c>
      <c r="E6" s="12" t="s">
        <v>237</v>
      </c>
      <c r="F6" s="36">
        <v>12</v>
      </c>
      <c r="G6" s="35"/>
      <c r="H6" s="45"/>
      <c r="I6" s="45"/>
      <c r="J6" s="45"/>
      <c r="K6" s="45"/>
      <c r="L6" s="45"/>
      <c r="M6" s="20"/>
    </row>
    <row r="7" spans="1:13" s="4" customFormat="1" ht="23.1" customHeight="1" x14ac:dyDescent="0.35">
      <c r="A7" s="1"/>
      <c r="B7" s="12" t="s">
        <v>15</v>
      </c>
      <c r="C7" s="12" t="s">
        <v>24</v>
      </c>
      <c r="D7" s="1">
        <v>7</v>
      </c>
      <c r="E7" s="12" t="s">
        <v>221</v>
      </c>
      <c r="F7" s="36">
        <v>7</v>
      </c>
      <c r="G7" s="35"/>
      <c r="H7" s="45"/>
      <c r="I7" s="45"/>
      <c r="J7" s="45"/>
      <c r="K7" s="45"/>
      <c r="L7" s="45"/>
      <c r="M7" s="20"/>
    </row>
    <row r="8" spans="1:13" s="4" customFormat="1" ht="23.1" customHeight="1" x14ac:dyDescent="0.35">
      <c r="A8" s="1"/>
      <c r="B8" s="12" t="s">
        <v>15</v>
      </c>
      <c r="C8" s="12" t="s">
        <v>24</v>
      </c>
      <c r="D8" s="1">
        <v>8</v>
      </c>
      <c r="E8" s="12" t="s">
        <v>238</v>
      </c>
      <c r="F8" s="36">
        <v>2</v>
      </c>
      <c r="G8" s="35"/>
      <c r="H8" s="45"/>
      <c r="I8" s="45"/>
      <c r="J8" s="45"/>
      <c r="K8" s="45"/>
      <c r="L8" s="45"/>
      <c r="M8" s="20"/>
    </row>
    <row r="9" spans="1:13" s="4" customFormat="1" ht="23.1" customHeight="1" x14ac:dyDescent="0.35">
      <c r="A9" s="1"/>
      <c r="B9" s="12" t="s">
        <v>15</v>
      </c>
      <c r="C9" s="12" t="s">
        <v>24</v>
      </c>
      <c r="D9" s="1">
        <v>9</v>
      </c>
      <c r="E9" s="12" t="s">
        <v>239</v>
      </c>
      <c r="F9" s="36">
        <v>10</v>
      </c>
      <c r="G9" s="35"/>
      <c r="H9" s="45"/>
      <c r="I9" s="45"/>
      <c r="J9" s="45"/>
      <c r="K9" s="45"/>
      <c r="L9" s="45"/>
      <c r="M9" s="20"/>
    </row>
    <row r="10" spans="1:13" s="4" customFormat="1" ht="23.1" customHeight="1" x14ac:dyDescent="0.35">
      <c r="A10" s="46"/>
      <c r="B10" s="12" t="s">
        <v>15</v>
      </c>
      <c r="C10" s="12" t="s">
        <v>24</v>
      </c>
      <c r="D10" s="1">
        <v>12</v>
      </c>
      <c r="E10" s="12" t="s">
        <v>240</v>
      </c>
      <c r="F10" s="36"/>
      <c r="G10" s="35"/>
      <c r="H10" s="45"/>
      <c r="I10" s="45"/>
      <c r="J10" s="45"/>
      <c r="K10" s="45"/>
      <c r="L10" s="45"/>
      <c r="M10" s="20"/>
    </row>
    <row r="11" spans="1:13" s="4" customFormat="1" ht="23.1" customHeight="1" x14ac:dyDescent="0.35">
      <c r="A11" s="124" t="s">
        <v>81</v>
      </c>
      <c r="B11" s="126"/>
      <c r="C11" s="50" t="s">
        <v>24</v>
      </c>
      <c r="D11" s="47">
        <f>COUNTA(D5:D10)</f>
        <v>6</v>
      </c>
      <c r="E11" s="50" t="s">
        <v>65</v>
      </c>
      <c r="F11" s="100">
        <f t="shared" ref="F11:L11" si="0">SUM(F5:F9)</f>
        <v>36</v>
      </c>
      <c r="G11" s="48">
        <f t="shared" si="0"/>
        <v>0</v>
      </c>
      <c r="H11" s="48">
        <f t="shared" si="0"/>
        <v>0</v>
      </c>
      <c r="I11" s="48">
        <f t="shared" si="0"/>
        <v>0</v>
      </c>
      <c r="J11" s="48">
        <f t="shared" si="0"/>
        <v>0</v>
      </c>
      <c r="K11" s="48">
        <f t="shared" si="0"/>
        <v>0</v>
      </c>
      <c r="L11" s="48">
        <f t="shared" si="0"/>
        <v>0</v>
      </c>
      <c r="M11" s="49"/>
    </row>
    <row r="12" spans="1:13" s="4" customFormat="1" ht="23.1" customHeight="1" x14ac:dyDescent="0.35">
      <c r="A12" s="1"/>
      <c r="B12" s="12" t="s">
        <v>15</v>
      </c>
      <c r="C12" s="12" t="s">
        <v>26</v>
      </c>
      <c r="D12" s="1">
        <v>1</v>
      </c>
      <c r="E12" s="12" t="s">
        <v>241</v>
      </c>
      <c r="F12" s="36">
        <v>3</v>
      </c>
      <c r="G12" s="35"/>
      <c r="H12" s="45"/>
      <c r="I12" s="45"/>
      <c r="J12" s="45"/>
      <c r="K12" s="45"/>
      <c r="L12" s="45"/>
      <c r="M12" s="20"/>
    </row>
    <row r="13" spans="1:13" s="4" customFormat="1" ht="23.1" customHeight="1" x14ac:dyDescent="0.35">
      <c r="A13" s="1"/>
      <c r="B13" s="12" t="s">
        <v>15</v>
      </c>
      <c r="C13" s="12" t="s">
        <v>26</v>
      </c>
      <c r="D13" s="1">
        <v>3</v>
      </c>
      <c r="E13" s="12" t="s">
        <v>242</v>
      </c>
      <c r="F13" s="36">
        <v>7</v>
      </c>
      <c r="G13" s="35"/>
      <c r="H13" s="45"/>
      <c r="I13" s="45"/>
      <c r="J13" s="45"/>
      <c r="K13" s="45"/>
      <c r="L13" s="45"/>
      <c r="M13" s="20"/>
    </row>
    <row r="14" spans="1:13" s="4" customFormat="1" ht="23.1" customHeight="1" x14ac:dyDescent="0.35">
      <c r="A14" s="1"/>
      <c r="B14" s="12" t="s">
        <v>15</v>
      </c>
      <c r="C14" s="12" t="s">
        <v>26</v>
      </c>
      <c r="D14" s="1">
        <v>4</v>
      </c>
      <c r="E14" s="12" t="s">
        <v>243</v>
      </c>
      <c r="F14" s="36">
        <v>1</v>
      </c>
      <c r="G14" s="35"/>
      <c r="H14" s="45"/>
      <c r="I14" s="45"/>
      <c r="J14" s="45"/>
      <c r="K14" s="45"/>
      <c r="L14" s="45"/>
      <c r="M14" s="20"/>
    </row>
    <row r="15" spans="1:13" s="4" customFormat="1" ht="23.1" customHeight="1" x14ac:dyDescent="0.35">
      <c r="A15" s="1"/>
      <c r="B15" s="12" t="s">
        <v>15</v>
      </c>
      <c r="C15" s="12" t="s">
        <v>26</v>
      </c>
      <c r="D15" s="1">
        <v>10</v>
      </c>
      <c r="E15" s="12" t="s">
        <v>244</v>
      </c>
      <c r="F15" s="36">
        <v>3</v>
      </c>
      <c r="G15" s="35"/>
      <c r="H15" s="45"/>
      <c r="I15" s="45"/>
      <c r="J15" s="45"/>
      <c r="K15" s="45"/>
      <c r="L15" s="45"/>
      <c r="M15" s="20"/>
    </row>
    <row r="16" spans="1:13" s="4" customFormat="1" ht="23.1" customHeight="1" x14ac:dyDescent="0.35">
      <c r="A16" s="1"/>
      <c r="B16" s="12" t="s">
        <v>15</v>
      </c>
      <c r="C16" s="12" t="s">
        <v>26</v>
      </c>
      <c r="D16" s="1">
        <v>13</v>
      </c>
      <c r="E16" s="12" t="s">
        <v>245</v>
      </c>
      <c r="F16" s="36">
        <v>3</v>
      </c>
      <c r="G16" s="35"/>
      <c r="H16" s="45"/>
      <c r="I16" s="45"/>
      <c r="J16" s="45"/>
      <c r="K16" s="45"/>
      <c r="L16" s="45"/>
      <c r="M16" s="20"/>
    </row>
    <row r="17" spans="1:13" s="4" customFormat="1" ht="23.1" customHeight="1" x14ac:dyDescent="0.35">
      <c r="A17" s="1"/>
      <c r="B17" s="12" t="s">
        <v>15</v>
      </c>
      <c r="C17" s="12" t="s">
        <v>26</v>
      </c>
      <c r="D17" s="1">
        <v>15</v>
      </c>
      <c r="E17" s="12" t="s">
        <v>246</v>
      </c>
      <c r="F17" s="36">
        <v>3</v>
      </c>
      <c r="G17" s="35"/>
      <c r="H17" s="45"/>
      <c r="I17" s="45"/>
      <c r="J17" s="45"/>
      <c r="K17" s="45"/>
      <c r="L17" s="45"/>
      <c r="M17" s="20"/>
    </row>
    <row r="18" spans="1:13" s="4" customFormat="1" ht="23.1" customHeight="1" x14ac:dyDescent="0.35">
      <c r="A18" s="124" t="s">
        <v>18</v>
      </c>
      <c r="B18" s="125"/>
      <c r="C18" s="50" t="s">
        <v>26</v>
      </c>
      <c r="D18" s="47">
        <f>COUNTA(D12:D17)</f>
        <v>6</v>
      </c>
      <c r="E18" s="50" t="s">
        <v>65</v>
      </c>
      <c r="F18" s="100">
        <f t="shared" ref="F18:L18" si="1">SUM(F12:F17)</f>
        <v>20</v>
      </c>
      <c r="G18" s="48">
        <f t="shared" si="1"/>
        <v>0</v>
      </c>
      <c r="H18" s="48">
        <f t="shared" si="1"/>
        <v>0</v>
      </c>
      <c r="I18" s="48">
        <f t="shared" si="1"/>
        <v>0</v>
      </c>
      <c r="J18" s="48">
        <f t="shared" si="1"/>
        <v>0</v>
      </c>
      <c r="K18" s="48">
        <f t="shared" si="1"/>
        <v>0</v>
      </c>
      <c r="L18" s="48">
        <f t="shared" si="1"/>
        <v>0</v>
      </c>
      <c r="M18" s="49"/>
    </row>
    <row r="19" spans="1:13" s="4" customFormat="1" ht="23.1" customHeight="1" x14ac:dyDescent="0.35">
      <c r="A19" s="1"/>
      <c r="B19" s="12" t="s">
        <v>15</v>
      </c>
      <c r="C19" s="12" t="s">
        <v>25</v>
      </c>
      <c r="D19" s="1">
        <v>2</v>
      </c>
      <c r="E19" s="12" t="s">
        <v>247</v>
      </c>
      <c r="F19" s="36">
        <v>6</v>
      </c>
      <c r="G19" s="35"/>
      <c r="H19" s="45"/>
      <c r="I19" s="45"/>
      <c r="J19" s="45"/>
      <c r="K19" s="45"/>
      <c r="L19" s="45"/>
      <c r="M19" s="20"/>
    </row>
    <row r="20" spans="1:13" s="4" customFormat="1" ht="23.1" customHeight="1" x14ac:dyDescent="0.35">
      <c r="A20" s="1"/>
      <c r="B20" s="12" t="s">
        <v>15</v>
      </c>
      <c r="C20" s="12" t="s">
        <v>25</v>
      </c>
      <c r="D20" s="1">
        <v>3</v>
      </c>
      <c r="E20" s="12" t="s">
        <v>248</v>
      </c>
      <c r="F20" s="36">
        <v>16</v>
      </c>
      <c r="G20" s="35"/>
      <c r="H20" s="45"/>
      <c r="I20" s="45"/>
      <c r="J20" s="45"/>
      <c r="K20" s="45"/>
      <c r="L20" s="45"/>
      <c r="M20" s="20"/>
    </row>
    <row r="21" spans="1:13" s="4" customFormat="1" ht="23.1" customHeight="1" x14ac:dyDescent="0.35">
      <c r="A21" s="1"/>
      <c r="B21" s="12" t="s">
        <v>15</v>
      </c>
      <c r="C21" s="12" t="s">
        <v>25</v>
      </c>
      <c r="D21" s="1">
        <v>4</v>
      </c>
      <c r="E21" s="12" t="s">
        <v>249</v>
      </c>
      <c r="F21" s="36">
        <v>24</v>
      </c>
      <c r="G21" s="35"/>
      <c r="H21" s="45"/>
      <c r="I21" s="45"/>
      <c r="J21" s="45"/>
      <c r="K21" s="45"/>
      <c r="L21" s="45"/>
      <c r="M21" s="20"/>
    </row>
    <row r="22" spans="1:13" s="4" customFormat="1" ht="23.1" customHeight="1" x14ac:dyDescent="0.35">
      <c r="A22" s="1"/>
      <c r="B22" s="12" t="s">
        <v>15</v>
      </c>
      <c r="C22" s="12" t="s">
        <v>25</v>
      </c>
      <c r="D22" s="1">
        <v>5</v>
      </c>
      <c r="E22" s="12" t="s">
        <v>250</v>
      </c>
      <c r="F22" s="36">
        <v>2</v>
      </c>
      <c r="G22" s="35"/>
      <c r="H22" s="45"/>
      <c r="I22" s="45"/>
      <c r="J22" s="45"/>
      <c r="K22" s="45"/>
      <c r="L22" s="45"/>
      <c r="M22" s="20"/>
    </row>
    <row r="23" spans="1:13" s="4" customFormat="1" ht="23.1" customHeight="1" x14ac:dyDescent="0.35">
      <c r="A23" s="1"/>
      <c r="B23" s="12" t="s">
        <v>15</v>
      </c>
      <c r="C23" s="12" t="s">
        <v>25</v>
      </c>
      <c r="D23" s="1">
        <v>9</v>
      </c>
      <c r="E23" s="12" t="s">
        <v>251</v>
      </c>
      <c r="F23" s="36">
        <v>6</v>
      </c>
      <c r="G23" s="35"/>
      <c r="H23" s="45"/>
      <c r="I23" s="45"/>
      <c r="J23" s="45"/>
      <c r="K23" s="45"/>
      <c r="L23" s="45"/>
      <c r="M23" s="20"/>
    </row>
    <row r="24" spans="1:13" s="4" customFormat="1" ht="23.1" customHeight="1" x14ac:dyDescent="0.35">
      <c r="A24" s="1"/>
      <c r="B24" s="12" t="s">
        <v>15</v>
      </c>
      <c r="C24" s="12" t="s">
        <v>25</v>
      </c>
      <c r="D24" s="1">
        <v>12</v>
      </c>
      <c r="E24" s="12" t="s">
        <v>252</v>
      </c>
      <c r="F24" s="36">
        <v>6</v>
      </c>
      <c r="G24" s="35"/>
      <c r="H24" s="45"/>
      <c r="I24" s="45"/>
      <c r="J24" s="45"/>
      <c r="K24" s="45"/>
      <c r="L24" s="45"/>
      <c r="M24" s="20"/>
    </row>
    <row r="25" spans="1:13" s="4" customFormat="1" ht="23.1" customHeight="1" x14ac:dyDescent="0.35">
      <c r="A25" s="1"/>
      <c r="B25" s="12" t="s">
        <v>15</v>
      </c>
      <c r="C25" s="12" t="s">
        <v>25</v>
      </c>
      <c r="D25" s="1">
        <v>13</v>
      </c>
      <c r="E25" s="12" t="s">
        <v>252</v>
      </c>
      <c r="F25" s="36">
        <v>2</v>
      </c>
      <c r="G25" s="35"/>
      <c r="H25" s="45"/>
      <c r="I25" s="45"/>
      <c r="J25" s="45"/>
      <c r="K25" s="45"/>
      <c r="L25" s="45"/>
      <c r="M25" s="20"/>
    </row>
    <row r="26" spans="1:13" s="4" customFormat="1" ht="23.1" customHeight="1" x14ac:dyDescent="0.35">
      <c r="A26" s="124" t="s">
        <v>18</v>
      </c>
      <c r="B26" s="125"/>
      <c r="C26" s="50" t="s">
        <v>25</v>
      </c>
      <c r="D26" s="47">
        <f>COUNTA(D19:D25)</f>
        <v>7</v>
      </c>
      <c r="E26" s="50" t="s">
        <v>65</v>
      </c>
      <c r="F26" s="100">
        <f>SUM(F19:F25)</f>
        <v>62</v>
      </c>
      <c r="G26" s="48">
        <f t="shared" ref="G26:L26" si="2">SUM(G19:G24)</f>
        <v>0</v>
      </c>
      <c r="H26" s="48">
        <f t="shared" si="2"/>
        <v>0</v>
      </c>
      <c r="I26" s="48">
        <f t="shared" si="2"/>
        <v>0</v>
      </c>
      <c r="J26" s="48">
        <f t="shared" si="2"/>
        <v>0</v>
      </c>
      <c r="K26" s="48">
        <f t="shared" si="2"/>
        <v>0</v>
      </c>
      <c r="L26" s="48">
        <f t="shared" si="2"/>
        <v>0</v>
      </c>
      <c r="M26" s="49"/>
    </row>
    <row r="27" spans="1:13" s="4" customFormat="1" ht="21" x14ac:dyDescent="0.35">
      <c r="A27" s="78" t="s">
        <v>18</v>
      </c>
      <c r="B27" s="77">
        <f>COUNTA(C11,C18,C26)</f>
        <v>3</v>
      </c>
      <c r="C27" s="53" t="s">
        <v>2</v>
      </c>
      <c r="D27" s="52">
        <f>SUM(D11,D18,D26)</f>
        <v>19</v>
      </c>
      <c r="E27" s="52" t="s">
        <v>65</v>
      </c>
      <c r="F27" s="55">
        <v>261</v>
      </c>
      <c r="G27" s="55">
        <f t="shared" ref="G27:L27" si="3">SUM(G11,G18,G26)</f>
        <v>0</v>
      </c>
      <c r="H27" s="55">
        <f t="shared" si="3"/>
        <v>0</v>
      </c>
      <c r="I27" s="55">
        <f t="shared" si="3"/>
        <v>0</v>
      </c>
      <c r="J27" s="55">
        <f t="shared" si="3"/>
        <v>0</v>
      </c>
      <c r="K27" s="55">
        <f t="shared" si="3"/>
        <v>0</v>
      </c>
      <c r="L27" s="55">
        <f t="shared" si="3"/>
        <v>0</v>
      </c>
      <c r="M27" s="74" t="s">
        <v>190</v>
      </c>
    </row>
  </sheetData>
  <mergeCells count="9">
    <mergeCell ref="A26:B26"/>
    <mergeCell ref="A11:B11"/>
    <mergeCell ref="A18:B18"/>
    <mergeCell ref="A1:M1"/>
    <mergeCell ref="A2:M2"/>
    <mergeCell ref="A3:A4"/>
    <mergeCell ref="B3:B4"/>
    <mergeCell ref="C3:L3"/>
    <mergeCell ref="M3:M4"/>
  </mergeCells>
  <pageMargins left="0.25" right="0.25" top="0.75" bottom="0.75" header="0.3" footer="0.3"/>
  <pageSetup paperSize="9" scale="70" fitToHeight="0" orientation="landscape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2D050"/>
    <pageSetUpPr fitToPage="1"/>
  </sheetPr>
  <dimension ref="A1:M12"/>
  <sheetViews>
    <sheetView view="pageBreakPreview" zoomScale="70" zoomScaleNormal="70" zoomScaleSheetLayoutView="70" workbookViewId="0">
      <selection sqref="A1:M1"/>
    </sheetView>
  </sheetViews>
  <sheetFormatPr defaultColWidth="9" defaultRowHeight="15" x14ac:dyDescent="0.25"/>
  <cols>
    <col min="1" max="1" width="5.875" style="3" customWidth="1"/>
    <col min="2" max="2" width="10.125" style="13" bestFit="1" customWidth="1"/>
    <col min="3" max="3" width="12.625" style="13" customWidth="1"/>
    <col min="4" max="4" width="5.25" style="3" bestFit="1" customWidth="1"/>
    <col min="5" max="5" width="14.375" style="13" customWidth="1"/>
    <col min="6" max="6" width="19.375" style="26" customWidth="1"/>
    <col min="7" max="7" width="21.25" style="26" bestFit="1" customWidth="1"/>
    <col min="8" max="8" width="10.625" style="26" bestFit="1" customWidth="1"/>
    <col min="9" max="9" width="15.375" style="26" bestFit="1" customWidth="1"/>
    <col min="10" max="10" width="14.625" style="26" bestFit="1" customWidth="1"/>
    <col min="11" max="11" width="18.875" style="26" bestFit="1" customWidth="1"/>
    <col min="12" max="12" width="12.25" style="26" bestFit="1" customWidth="1"/>
    <col min="13" max="13" width="31.625" style="3" customWidth="1"/>
    <col min="14" max="16384" width="9" style="3"/>
  </cols>
  <sheetData>
    <row r="1" spans="1:13" s="19" customFormat="1" ht="36" x14ac:dyDescent="0.55000000000000004">
      <c r="A1" s="123" t="s">
        <v>267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</row>
    <row r="2" spans="1:13" s="4" customFormat="1" ht="5.25" customHeight="1" x14ac:dyDescent="0.35">
      <c r="A2" s="119"/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</row>
    <row r="3" spans="1:13" s="4" customFormat="1" ht="25.5" customHeight="1" x14ac:dyDescent="0.35">
      <c r="A3" s="120" t="s">
        <v>0</v>
      </c>
      <c r="B3" s="120" t="s">
        <v>1</v>
      </c>
      <c r="C3" s="115" t="s">
        <v>68</v>
      </c>
      <c r="D3" s="116"/>
      <c r="E3" s="116"/>
      <c r="F3" s="116"/>
      <c r="G3" s="116"/>
      <c r="H3" s="116"/>
      <c r="I3" s="116"/>
      <c r="J3" s="116"/>
      <c r="K3" s="116"/>
      <c r="L3" s="117"/>
      <c r="M3" s="122" t="s">
        <v>3</v>
      </c>
    </row>
    <row r="4" spans="1:13" s="4" customFormat="1" ht="25.5" customHeight="1" x14ac:dyDescent="0.35">
      <c r="A4" s="121"/>
      <c r="B4" s="121"/>
      <c r="C4" s="10" t="s">
        <v>2</v>
      </c>
      <c r="D4" s="10" t="s">
        <v>64</v>
      </c>
      <c r="E4" s="10" t="s">
        <v>65</v>
      </c>
      <c r="F4" s="24" t="s">
        <v>52</v>
      </c>
      <c r="G4" s="24" t="s">
        <v>197</v>
      </c>
      <c r="H4" s="24" t="s">
        <v>69</v>
      </c>
      <c r="I4" s="24" t="s">
        <v>70</v>
      </c>
      <c r="J4" s="24" t="s">
        <v>71</v>
      </c>
      <c r="K4" s="24" t="s">
        <v>72</v>
      </c>
      <c r="L4" s="24" t="s">
        <v>73</v>
      </c>
      <c r="M4" s="122"/>
    </row>
    <row r="5" spans="1:13" s="4" customFormat="1" ht="23.1" customHeight="1" x14ac:dyDescent="0.35">
      <c r="A5" s="1">
        <v>10</v>
      </c>
      <c r="B5" s="12" t="s">
        <v>17</v>
      </c>
      <c r="C5" s="12" t="s">
        <v>187</v>
      </c>
      <c r="D5" s="1">
        <v>4</v>
      </c>
      <c r="E5" s="12" t="s">
        <v>188</v>
      </c>
      <c r="F5" s="35">
        <v>10</v>
      </c>
      <c r="G5" s="35">
        <v>10</v>
      </c>
      <c r="H5" s="45">
        <v>1</v>
      </c>
      <c r="I5" s="45"/>
      <c r="J5" s="45"/>
      <c r="K5" s="45"/>
      <c r="L5" s="45"/>
      <c r="M5" s="20"/>
    </row>
    <row r="6" spans="1:13" s="4" customFormat="1" ht="23.1" customHeight="1" x14ac:dyDescent="0.35">
      <c r="A6" s="124" t="s">
        <v>81</v>
      </c>
      <c r="B6" s="126"/>
      <c r="C6" s="50" t="s">
        <v>187</v>
      </c>
      <c r="D6" s="47">
        <f>COUNTA(D5:D5)</f>
        <v>1</v>
      </c>
      <c r="E6" s="50" t="s">
        <v>65</v>
      </c>
      <c r="F6" s="48">
        <f>SUM(F5:F5)</f>
        <v>10</v>
      </c>
      <c r="G6" s="48">
        <v>10</v>
      </c>
      <c r="H6" s="48">
        <f>SUM(H5:H5)</f>
        <v>1</v>
      </c>
      <c r="I6" s="48">
        <f>SUM(I5:I5)</f>
        <v>0</v>
      </c>
      <c r="J6" s="48">
        <f>SUM(J5:J5)</f>
        <v>0</v>
      </c>
      <c r="K6" s="48">
        <f>SUM(K5:K5)</f>
        <v>0</v>
      </c>
      <c r="L6" s="48">
        <f>SUM(L5:L5)</f>
        <v>0</v>
      </c>
      <c r="M6" s="49"/>
    </row>
    <row r="7" spans="1:13" s="4" customFormat="1" ht="23.1" customHeight="1" x14ac:dyDescent="0.35">
      <c r="A7" s="1"/>
      <c r="B7" s="12"/>
      <c r="C7" s="12" t="s">
        <v>220</v>
      </c>
      <c r="D7" s="1">
        <v>8</v>
      </c>
      <c r="E7" s="12" t="s">
        <v>221</v>
      </c>
      <c r="F7" s="35">
        <v>1</v>
      </c>
      <c r="G7" s="35">
        <v>1</v>
      </c>
      <c r="H7" s="35"/>
      <c r="I7" s="35"/>
      <c r="J7" s="35"/>
      <c r="K7" s="35"/>
      <c r="L7" s="35">
        <v>1</v>
      </c>
      <c r="M7" s="5"/>
    </row>
    <row r="8" spans="1:13" s="4" customFormat="1" ht="23.1" customHeight="1" x14ac:dyDescent="0.35">
      <c r="A8" s="1"/>
      <c r="B8" s="12"/>
      <c r="C8" s="12" t="s">
        <v>220</v>
      </c>
      <c r="D8" s="1">
        <v>12</v>
      </c>
      <c r="E8" s="12" t="s">
        <v>229</v>
      </c>
      <c r="F8" s="35">
        <v>1</v>
      </c>
      <c r="G8" s="35">
        <v>1</v>
      </c>
      <c r="H8" s="35"/>
      <c r="I8" s="35"/>
      <c r="J8" s="35"/>
      <c r="K8" s="35"/>
      <c r="L8" s="35"/>
      <c r="M8" s="5"/>
    </row>
    <row r="9" spans="1:13" s="4" customFormat="1" ht="23.1" customHeight="1" x14ac:dyDescent="0.35">
      <c r="A9" s="124" t="s">
        <v>81</v>
      </c>
      <c r="B9" s="126"/>
      <c r="C9" s="50" t="s">
        <v>220</v>
      </c>
      <c r="D9" s="47">
        <f>COUNTA(D7:D8)</f>
        <v>2</v>
      </c>
      <c r="E9" s="50" t="s">
        <v>65</v>
      </c>
      <c r="F9" s="48">
        <f>SUM(F7:F8)</f>
        <v>2</v>
      </c>
      <c r="G9" s="48">
        <f t="shared" ref="G9:L9" si="0">SUM(G7:G8)</f>
        <v>2</v>
      </c>
      <c r="H9" s="48">
        <f t="shared" si="0"/>
        <v>0</v>
      </c>
      <c r="I9" s="48">
        <f t="shared" si="0"/>
        <v>0</v>
      </c>
      <c r="J9" s="48">
        <f t="shared" si="0"/>
        <v>0</v>
      </c>
      <c r="K9" s="48">
        <f t="shared" si="0"/>
        <v>0</v>
      </c>
      <c r="L9" s="48">
        <f t="shared" si="0"/>
        <v>1</v>
      </c>
      <c r="M9" s="49"/>
    </row>
    <row r="10" spans="1:13" s="4" customFormat="1" ht="23.1" customHeight="1" x14ac:dyDescent="0.35">
      <c r="A10" s="1"/>
      <c r="B10" s="12"/>
      <c r="C10" s="12" t="s">
        <v>222</v>
      </c>
      <c r="D10" s="1">
        <v>7</v>
      </c>
      <c r="E10" s="12" t="s">
        <v>223</v>
      </c>
      <c r="F10" s="35">
        <v>3</v>
      </c>
      <c r="G10" s="35">
        <v>3</v>
      </c>
      <c r="H10" s="35"/>
      <c r="I10" s="35"/>
      <c r="J10" s="35"/>
      <c r="K10" s="35"/>
      <c r="L10" s="35">
        <v>1</v>
      </c>
      <c r="M10" s="20"/>
    </row>
    <row r="11" spans="1:13" s="4" customFormat="1" ht="23.1" customHeight="1" x14ac:dyDescent="0.35">
      <c r="A11" s="124" t="s">
        <v>81</v>
      </c>
      <c r="B11" s="126"/>
      <c r="C11" s="50" t="s">
        <v>222</v>
      </c>
      <c r="D11" s="47">
        <f>COUNTA(D10)</f>
        <v>1</v>
      </c>
      <c r="E11" s="50" t="s">
        <v>65</v>
      </c>
      <c r="F11" s="48">
        <f>SUM(F10:F10)</f>
        <v>3</v>
      </c>
      <c r="G11" s="48">
        <f t="shared" ref="G11:L11" si="1">SUM(G10:G10)</f>
        <v>3</v>
      </c>
      <c r="H11" s="48">
        <f t="shared" si="1"/>
        <v>0</v>
      </c>
      <c r="I11" s="48">
        <f t="shared" si="1"/>
        <v>0</v>
      </c>
      <c r="J11" s="48">
        <f t="shared" si="1"/>
        <v>0</v>
      </c>
      <c r="K11" s="48">
        <f t="shared" si="1"/>
        <v>0</v>
      </c>
      <c r="L11" s="48">
        <f t="shared" si="1"/>
        <v>1</v>
      </c>
      <c r="M11" s="49"/>
    </row>
    <row r="12" spans="1:13" s="4" customFormat="1" ht="21" x14ac:dyDescent="0.35">
      <c r="A12" s="80" t="s">
        <v>18</v>
      </c>
      <c r="B12" s="79">
        <f>COUNTA(C6,C9,C11)</f>
        <v>3</v>
      </c>
      <c r="C12" s="53" t="s">
        <v>2</v>
      </c>
      <c r="D12" s="52">
        <f>SUM(D6,D9,D11)</f>
        <v>4</v>
      </c>
      <c r="E12" s="52" t="s">
        <v>65</v>
      </c>
      <c r="F12" s="55">
        <f>SUM(F6,F9,F11)</f>
        <v>15</v>
      </c>
      <c r="G12" s="55">
        <f t="shared" ref="G12:L12" si="2">SUM(G6,G9,G11)</f>
        <v>15</v>
      </c>
      <c r="H12" s="55">
        <f t="shared" si="2"/>
        <v>1</v>
      </c>
      <c r="I12" s="55">
        <f t="shared" si="2"/>
        <v>0</v>
      </c>
      <c r="J12" s="55">
        <f t="shared" si="2"/>
        <v>0</v>
      </c>
      <c r="K12" s="55">
        <f t="shared" si="2"/>
        <v>0</v>
      </c>
      <c r="L12" s="55">
        <f t="shared" si="2"/>
        <v>2</v>
      </c>
      <c r="M12" s="52"/>
    </row>
  </sheetData>
  <mergeCells count="9">
    <mergeCell ref="A6:B6"/>
    <mergeCell ref="A9:B9"/>
    <mergeCell ref="A11:B11"/>
    <mergeCell ref="A1:M1"/>
    <mergeCell ref="A2:M2"/>
    <mergeCell ref="A3:A4"/>
    <mergeCell ref="B3:B4"/>
    <mergeCell ref="C3:L3"/>
    <mergeCell ref="M3:M4"/>
  </mergeCells>
  <pageMargins left="0.25" right="0.25" top="0.75" bottom="0.75" header="0.3" footer="0.3"/>
  <pageSetup paperSize="9" scale="69" fitToHeight="0" orientation="landscape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92D050"/>
    <pageSetUpPr fitToPage="1"/>
  </sheetPr>
  <dimension ref="A1:M9"/>
  <sheetViews>
    <sheetView view="pageBreakPreview" zoomScale="70" zoomScaleNormal="70" zoomScaleSheetLayoutView="70" workbookViewId="0">
      <selection sqref="A1:M1"/>
    </sheetView>
  </sheetViews>
  <sheetFormatPr defaultColWidth="9" defaultRowHeight="15" x14ac:dyDescent="0.25"/>
  <cols>
    <col min="1" max="1" width="5.875" style="3" customWidth="1"/>
    <col min="2" max="2" width="10.125" style="13" bestFit="1" customWidth="1"/>
    <col min="3" max="3" width="12.625" style="13" customWidth="1"/>
    <col min="4" max="4" width="5.25" style="3" bestFit="1" customWidth="1"/>
    <col min="5" max="5" width="14.375" style="13" customWidth="1"/>
    <col min="6" max="6" width="19.375" style="26" customWidth="1"/>
    <col min="7" max="7" width="21.25" style="26" bestFit="1" customWidth="1"/>
    <col min="8" max="8" width="10.625" style="26" bestFit="1" customWidth="1"/>
    <col min="9" max="9" width="15.375" style="26" bestFit="1" customWidth="1"/>
    <col min="10" max="10" width="14.625" style="26" bestFit="1" customWidth="1"/>
    <col min="11" max="11" width="18.875" style="26" bestFit="1" customWidth="1"/>
    <col min="12" max="12" width="12.25" style="26" bestFit="1" customWidth="1"/>
    <col min="13" max="13" width="31.625" style="3" customWidth="1"/>
    <col min="14" max="16384" width="9" style="3"/>
  </cols>
  <sheetData>
    <row r="1" spans="1:13" s="19" customFormat="1" ht="36" x14ac:dyDescent="0.55000000000000004">
      <c r="A1" s="123" t="s">
        <v>267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</row>
    <row r="2" spans="1:13" s="4" customFormat="1" ht="5.25" customHeight="1" x14ac:dyDescent="0.35">
      <c r="A2" s="119"/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</row>
    <row r="3" spans="1:13" s="4" customFormat="1" ht="25.5" customHeight="1" x14ac:dyDescent="0.35">
      <c r="A3" s="120" t="s">
        <v>0</v>
      </c>
      <c r="B3" s="120" t="s">
        <v>1</v>
      </c>
      <c r="C3" s="115" t="s">
        <v>68</v>
      </c>
      <c r="D3" s="116"/>
      <c r="E3" s="116"/>
      <c r="F3" s="116"/>
      <c r="G3" s="116"/>
      <c r="H3" s="116"/>
      <c r="I3" s="116"/>
      <c r="J3" s="116"/>
      <c r="K3" s="116"/>
      <c r="L3" s="117"/>
      <c r="M3" s="122" t="s">
        <v>3</v>
      </c>
    </row>
    <row r="4" spans="1:13" s="4" customFormat="1" ht="25.5" customHeight="1" x14ac:dyDescent="0.35">
      <c r="A4" s="121"/>
      <c r="B4" s="121"/>
      <c r="C4" s="10" t="s">
        <v>2</v>
      </c>
      <c r="D4" s="10" t="s">
        <v>64</v>
      </c>
      <c r="E4" s="10" t="s">
        <v>65</v>
      </c>
      <c r="F4" s="24" t="s">
        <v>52</v>
      </c>
      <c r="G4" s="24" t="s">
        <v>197</v>
      </c>
      <c r="H4" s="24" t="s">
        <v>69</v>
      </c>
      <c r="I4" s="24" t="s">
        <v>70</v>
      </c>
      <c r="J4" s="24" t="s">
        <v>71</v>
      </c>
      <c r="K4" s="24" t="s">
        <v>72</v>
      </c>
      <c r="L4" s="24" t="s">
        <v>73</v>
      </c>
      <c r="M4" s="122"/>
    </row>
    <row r="5" spans="1:13" s="4" customFormat="1" ht="23.1" customHeight="1" x14ac:dyDescent="0.35">
      <c r="A5" s="1">
        <v>11</v>
      </c>
      <c r="B5" s="12" t="s">
        <v>57</v>
      </c>
      <c r="C5" s="12" t="s">
        <v>262</v>
      </c>
      <c r="D5" s="1">
        <v>13</v>
      </c>
      <c r="E5" s="56" t="s">
        <v>264</v>
      </c>
      <c r="F5" s="35">
        <v>1</v>
      </c>
      <c r="G5" s="35">
        <v>5</v>
      </c>
      <c r="H5" s="45">
        <v>1</v>
      </c>
      <c r="I5" s="45"/>
      <c r="J5" s="45"/>
      <c r="K5" s="45"/>
      <c r="L5" s="45"/>
      <c r="M5" s="20"/>
    </row>
    <row r="6" spans="1:13" s="4" customFormat="1" ht="23.1" customHeight="1" x14ac:dyDescent="0.35">
      <c r="A6" s="124" t="s">
        <v>81</v>
      </c>
      <c r="B6" s="126"/>
      <c r="C6" s="50" t="s">
        <v>187</v>
      </c>
      <c r="D6" s="47">
        <f>COUNTA(D5:D5)</f>
        <v>1</v>
      </c>
      <c r="E6" s="50" t="s">
        <v>65</v>
      </c>
      <c r="F6" s="48">
        <f>SUM(F5:F5)</f>
        <v>1</v>
      </c>
      <c r="G6" s="48">
        <f>SUM(G5)</f>
        <v>5</v>
      </c>
      <c r="H6" s="48">
        <f>SUM(H5:H5)</f>
        <v>1</v>
      </c>
      <c r="I6" s="48">
        <f>SUM(I5:I5)</f>
        <v>0</v>
      </c>
      <c r="J6" s="48">
        <f>SUM(J5:J5)</f>
        <v>0</v>
      </c>
      <c r="K6" s="48">
        <f>SUM(K5:K5)</f>
        <v>0</v>
      </c>
      <c r="L6" s="48">
        <f>SUM(L5:L5)</f>
        <v>0</v>
      </c>
      <c r="M6" s="49"/>
    </row>
    <row r="7" spans="1:13" s="4" customFormat="1" ht="23.1" customHeight="1" x14ac:dyDescent="0.35">
      <c r="A7" s="1"/>
      <c r="B7" s="12"/>
      <c r="C7" s="12" t="s">
        <v>263</v>
      </c>
      <c r="D7" s="1">
        <v>4</v>
      </c>
      <c r="E7" s="104" t="s">
        <v>265</v>
      </c>
      <c r="F7" s="35">
        <v>1</v>
      </c>
      <c r="G7" s="35">
        <v>3</v>
      </c>
      <c r="H7" s="35"/>
      <c r="I7" s="35"/>
      <c r="J7" s="35"/>
      <c r="K7" s="35"/>
      <c r="L7" s="35">
        <v>1</v>
      </c>
      <c r="M7" s="5"/>
    </row>
    <row r="8" spans="1:13" s="4" customFormat="1" ht="23.1" customHeight="1" x14ac:dyDescent="0.35">
      <c r="A8" s="124" t="s">
        <v>81</v>
      </c>
      <c r="B8" s="126"/>
      <c r="C8" s="50" t="s">
        <v>220</v>
      </c>
      <c r="D8" s="47">
        <f>COUNTA(D7:D7)</f>
        <v>1</v>
      </c>
      <c r="E8" s="50" t="s">
        <v>65</v>
      </c>
      <c r="F8" s="48">
        <f t="shared" ref="F8:L8" si="0">SUM(F7:F7)</f>
        <v>1</v>
      </c>
      <c r="G8" s="48">
        <f t="shared" si="0"/>
        <v>3</v>
      </c>
      <c r="H8" s="48">
        <f t="shared" si="0"/>
        <v>0</v>
      </c>
      <c r="I8" s="48">
        <f t="shared" si="0"/>
        <v>0</v>
      </c>
      <c r="J8" s="48">
        <f t="shared" si="0"/>
        <v>0</v>
      </c>
      <c r="K8" s="48">
        <f t="shared" si="0"/>
        <v>0</v>
      </c>
      <c r="L8" s="48">
        <f t="shared" si="0"/>
        <v>1</v>
      </c>
      <c r="M8" s="49"/>
    </row>
    <row r="9" spans="1:13" s="4" customFormat="1" ht="21" x14ac:dyDescent="0.35">
      <c r="A9" s="80" t="s">
        <v>18</v>
      </c>
      <c r="B9" s="79">
        <f>COUNTA(C6,C8)</f>
        <v>2</v>
      </c>
      <c r="C9" s="53" t="s">
        <v>2</v>
      </c>
      <c r="D9" s="52">
        <f>SUM(D6,D8)</f>
        <v>2</v>
      </c>
      <c r="E9" s="52" t="s">
        <v>65</v>
      </c>
      <c r="F9" s="55">
        <f>SUM(F6,F8)</f>
        <v>2</v>
      </c>
      <c r="G9" s="55">
        <f t="shared" ref="G9:L9" si="1">SUM(G6,G8)</f>
        <v>8</v>
      </c>
      <c r="H9" s="55">
        <f t="shared" si="1"/>
        <v>1</v>
      </c>
      <c r="I9" s="55">
        <f t="shared" si="1"/>
        <v>0</v>
      </c>
      <c r="J9" s="55">
        <f t="shared" si="1"/>
        <v>0</v>
      </c>
      <c r="K9" s="55">
        <f t="shared" si="1"/>
        <v>0</v>
      </c>
      <c r="L9" s="55">
        <f t="shared" si="1"/>
        <v>1</v>
      </c>
      <c r="M9" s="52"/>
    </row>
  </sheetData>
  <mergeCells count="8">
    <mergeCell ref="A6:B6"/>
    <mergeCell ref="A8:B8"/>
    <mergeCell ref="A1:M1"/>
    <mergeCell ref="A2:M2"/>
    <mergeCell ref="A3:A4"/>
    <mergeCell ref="B3:B4"/>
    <mergeCell ref="C3:L3"/>
    <mergeCell ref="M3:M4"/>
  </mergeCells>
  <pageMargins left="0.25" right="0.25" top="0.75" bottom="0.75" header="0.3" footer="0.3"/>
  <pageSetup paperSize="9" scale="69" fitToHeight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M53"/>
  <sheetViews>
    <sheetView view="pageBreakPreview" zoomScale="80" zoomScaleNormal="70" zoomScaleSheetLayoutView="80" workbookViewId="0">
      <selection sqref="A1:M1"/>
    </sheetView>
  </sheetViews>
  <sheetFormatPr defaultColWidth="9" defaultRowHeight="15" x14ac:dyDescent="0.25"/>
  <cols>
    <col min="1" max="1" width="5.875" style="3" customWidth="1"/>
    <col min="2" max="2" width="10.125" style="13" bestFit="1" customWidth="1"/>
    <col min="3" max="3" width="12.625" style="13" customWidth="1"/>
    <col min="4" max="4" width="5.25" style="3" bestFit="1" customWidth="1"/>
    <col min="5" max="5" width="14.375" style="13" customWidth="1"/>
    <col min="6" max="6" width="19.375" style="26" customWidth="1"/>
    <col min="7" max="7" width="21.25" style="26" bestFit="1" customWidth="1"/>
    <col min="8" max="8" width="10.625" style="26" bestFit="1" customWidth="1"/>
    <col min="9" max="9" width="15.375" style="26" bestFit="1" customWidth="1"/>
    <col min="10" max="10" width="14.625" style="26" bestFit="1" customWidth="1"/>
    <col min="11" max="11" width="18.875" style="26" bestFit="1" customWidth="1"/>
    <col min="12" max="12" width="12.25" style="26" bestFit="1" customWidth="1"/>
    <col min="13" max="13" width="16.625" style="3" bestFit="1" customWidth="1"/>
    <col min="14" max="16384" width="9" style="3"/>
  </cols>
  <sheetData>
    <row r="1" spans="1:13" s="19" customFormat="1" ht="36" x14ac:dyDescent="0.55000000000000004">
      <c r="A1" s="123" t="s">
        <v>267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</row>
    <row r="2" spans="1:13" s="4" customFormat="1" ht="5.25" customHeight="1" x14ac:dyDescent="0.35">
      <c r="A2" s="119"/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</row>
    <row r="3" spans="1:13" s="4" customFormat="1" ht="25.5" customHeight="1" x14ac:dyDescent="0.35">
      <c r="A3" s="120" t="s">
        <v>0</v>
      </c>
      <c r="B3" s="120" t="s">
        <v>1</v>
      </c>
      <c r="C3" s="115" t="s">
        <v>68</v>
      </c>
      <c r="D3" s="116"/>
      <c r="E3" s="116"/>
      <c r="F3" s="116"/>
      <c r="G3" s="116"/>
      <c r="H3" s="116"/>
      <c r="I3" s="116"/>
      <c r="J3" s="116"/>
      <c r="K3" s="116"/>
      <c r="L3" s="117"/>
      <c r="M3" s="122" t="s">
        <v>3</v>
      </c>
    </row>
    <row r="4" spans="1:13" s="4" customFormat="1" ht="25.5" customHeight="1" x14ac:dyDescent="0.35">
      <c r="A4" s="121"/>
      <c r="B4" s="121"/>
      <c r="C4" s="10" t="s">
        <v>2</v>
      </c>
      <c r="D4" s="10" t="s">
        <v>64</v>
      </c>
      <c r="E4" s="10" t="s">
        <v>65</v>
      </c>
      <c r="F4" s="24" t="s">
        <v>52</v>
      </c>
      <c r="G4" s="24" t="s">
        <v>197</v>
      </c>
      <c r="H4" s="24" t="s">
        <v>69</v>
      </c>
      <c r="I4" s="24" t="s">
        <v>70</v>
      </c>
      <c r="J4" s="24" t="s">
        <v>71</v>
      </c>
      <c r="K4" s="24" t="s">
        <v>72</v>
      </c>
      <c r="L4" s="24" t="s">
        <v>73</v>
      </c>
      <c r="M4" s="122"/>
    </row>
    <row r="5" spans="1:13" s="4" customFormat="1" ht="23.1" customHeight="1" x14ac:dyDescent="0.35">
      <c r="A5" s="1">
        <v>1</v>
      </c>
      <c r="B5" s="12" t="s">
        <v>7</v>
      </c>
      <c r="C5" s="12" t="s">
        <v>67</v>
      </c>
      <c r="D5" s="1">
        <v>1</v>
      </c>
      <c r="E5" s="12" t="s">
        <v>74</v>
      </c>
      <c r="F5" s="35">
        <v>125</v>
      </c>
      <c r="G5" s="35">
        <v>450</v>
      </c>
      <c r="H5" s="45">
        <v>2</v>
      </c>
      <c r="I5" s="45">
        <v>1</v>
      </c>
      <c r="J5" s="45"/>
      <c r="K5" s="45"/>
      <c r="L5" s="45"/>
      <c r="M5" s="20"/>
    </row>
    <row r="6" spans="1:13" s="4" customFormat="1" ht="23.1" customHeight="1" x14ac:dyDescent="0.35">
      <c r="A6" s="1"/>
      <c r="B6" s="12" t="s">
        <v>7</v>
      </c>
      <c r="C6" s="12" t="s">
        <v>67</v>
      </c>
      <c r="D6" s="1">
        <v>2</v>
      </c>
      <c r="E6" s="12" t="s">
        <v>75</v>
      </c>
      <c r="F6" s="35">
        <v>86</v>
      </c>
      <c r="G6" s="35">
        <v>416</v>
      </c>
      <c r="H6" s="45">
        <v>1</v>
      </c>
      <c r="I6" s="45"/>
      <c r="J6" s="45"/>
      <c r="K6" s="45"/>
      <c r="L6" s="45"/>
      <c r="M6" s="20"/>
    </row>
    <row r="7" spans="1:13" s="4" customFormat="1" ht="23.1" customHeight="1" x14ac:dyDescent="0.35">
      <c r="A7" s="1"/>
      <c r="B7" s="12" t="s">
        <v>7</v>
      </c>
      <c r="C7" s="12" t="s">
        <v>67</v>
      </c>
      <c r="D7" s="1">
        <v>3</v>
      </c>
      <c r="E7" s="12" t="s">
        <v>76</v>
      </c>
      <c r="F7" s="35">
        <v>75</v>
      </c>
      <c r="G7" s="35">
        <v>230</v>
      </c>
      <c r="H7" s="45">
        <v>1</v>
      </c>
      <c r="I7" s="45"/>
      <c r="J7" s="45"/>
      <c r="K7" s="45"/>
      <c r="L7" s="45"/>
      <c r="M7" s="20"/>
    </row>
    <row r="8" spans="1:13" s="4" customFormat="1" ht="23.1" customHeight="1" x14ac:dyDescent="0.35">
      <c r="A8" s="1"/>
      <c r="B8" s="12" t="s">
        <v>7</v>
      </c>
      <c r="C8" s="12" t="s">
        <v>67</v>
      </c>
      <c r="D8" s="1">
        <v>4</v>
      </c>
      <c r="E8" s="12" t="s">
        <v>77</v>
      </c>
      <c r="F8" s="35">
        <v>163</v>
      </c>
      <c r="G8" s="35">
        <v>660</v>
      </c>
      <c r="H8" s="45">
        <v>2</v>
      </c>
      <c r="I8" s="45">
        <v>1</v>
      </c>
      <c r="J8" s="45"/>
      <c r="K8" s="45"/>
      <c r="L8" s="45"/>
      <c r="M8" s="20"/>
    </row>
    <row r="9" spans="1:13" s="4" customFormat="1" ht="23.1" customHeight="1" x14ac:dyDescent="0.35">
      <c r="A9" s="1"/>
      <c r="B9" s="12" t="s">
        <v>7</v>
      </c>
      <c r="C9" s="12" t="s">
        <v>67</v>
      </c>
      <c r="D9" s="1">
        <v>5</v>
      </c>
      <c r="E9" s="12" t="s">
        <v>78</v>
      </c>
      <c r="F9" s="35">
        <v>85</v>
      </c>
      <c r="G9" s="35">
        <v>360</v>
      </c>
      <c r="H9" s="45">
        <v>1</v>
      </c>
      <c r="I9" s="45"/>
      <c r="J9" s="45"/>
      <c r="K9" s="45"/>
      <c r="L9" s="45"/>
      <c r="M9" s="20"/>
    </row>
    <row r="10" spans="1:13" s="4" customFormat="1" ht="23.1" customHeight="1" x14ac:dyDescent="0.35">
      <c r="A10" s="1"/>
      <c r="B10" s="12" t="s">
        <v>7</v>
      </c>
      <c r="C10" s="12" t="s">
        <v>67</v>
      </c>
      <c r="D10" s="1">
        <v>6</v>
      </c>
      <c r="E10" s="12" t="s">
        <v>79</v>
      </c>
      <c r="F10" s="35">
        <v>179</v>
      </c>
      <c r="G10" s="35">
        <v>415</v>
      </c>
      <c r="H10" s="45"/>
      <c r="I10" s="45"/>
      <c r="J10" s="45">
        <v>1</v>
      </c>
      <c r="K10" s="45"/>
      <c r="L10" s="45"/>
      <c r="M10" s="20"/>
    </row>
    <row r="11" spans="1:13" s="4" customFormat="1" ht="23.1" customHeight="1" x14ac:dyDescent="0.35">
      <c r="A11" s="1"/>
      <c r="B11" s="12" t="s">
        <v>7</v>
      </c>
      <c r="C11" s="12" t="s">
        <v>67</v>
      </c>
      <c r="D11" s="1">
        <v>7</v>
      </c>
      <c r="E11" s="12" t="s">
        <v>80</v>
      </c>
      <c r="F11" s="35">
        <v>127</v>
      </c>
      <c r="G11" s="35">
        <v>850</v>
      </c>
      <c r="H11" s="45"/>
      <c r="I11" s="45"/>
      <c r="J11" s="45"/>
      <c r="K11" s="45"/>
      <c r="L11" s="45"/>
      <c r="M11" s="20"/>
    </row>
    <row r="12" spans="1:13" s="4" customFormat="1" ht="23.1" customHeight="1" x14ac:dyDescent="0.35">
      <c r="A12" s="1"/>
      <c r="B12" s="12" t="s">
        <v>7</v>
      </c>
      <c r="C12" s="12" t="s">
        <v>67</v>
      </c>
      <c r="D12" s="1">
        <v>8</v>
      </c>
      <c r="E12" s="12" t="s">
        <v>74</v>
      </c>
      <c r="F12" s="35">
        <v>145</v>
      </c>
      <c r="G12" s="35">
        <v>680</v>
      </c>
      <c r="H12" s="45"/>
      <c r="I12" s="45"/>
      <c r="J12" s="45"/>
      <c r="K12" s="45"/>
      <c r="L12" s="45"/>
      <c r="M12" s="20"/>
    </row>
    <row r="13" spans="1:13" s="4" customFormat="1" ht="23.1" customHeight="1" x14ac:dyDescent="0.35">
      <c r="A13" s="124" t="s">
        <v>81</v>
      </c>
      <c r="B13" s="126"/>
      <c r="C13" s="50" t="s">
        <v>67</v>
      </c>
      <c r="D13" s="47">
        <f>COUNTA(D5:D12)</f>
        <v>8</v>
      </c>
      <c r="E13" s="50" t="s">
        <v>65</v>
      </c>
      <c r="F13" s="48">
        <f>SUM(F5:F12)</f>
        <v>985</v>
      </c>
      <c r="G13" s="48">
        <f t="shared" ref="G13:L13" si="0">SUM(G5:G12)</f>
        <v>4061</v>
      </c>
      <c r="H13" s="48">
        <f t="shared" si="0"/>
        <v>7</v>
      </c>
      <c r="I13" s="48">
        <f t="shared" si="0"/>
        <v>2</v>
      </c>
      <c r="J13" s="48">
        <f t="shared" si="0"/>
        <v>1</v>
      </c>
      <c r="K13" s="48">
        <f t="shared" si="0"/>
        <v>0</v>
      </c>
      <c r="L13" s="48">
        <f t="shared" si="0"/>
        <v>0</v>
      </c>
      <c r="M13" s="49" t="s">
        <v>98</v>
      </c>
    </row>
    <row r="14" spans="1:13" s="4" customFormat="1" ht="23.1" customHeight="1" x14ac:dyDescent="0.35">
      <c r="A14" s="1"/>
      <c r="B14" s="12" t="s">
        <v>7</v>
      </c>
      <c r="C14" s="12" t="s">
        <v>66</v>
      </c>
      <c r="D14" s="1">
        <v>1</v>
      </c>
      <c r="E14" s="12" t="s">
        <v>82</v>
      </c>
      <c r="F14" s="35">
        <v>110</v>
      </c>
      <c r="G14" s="35">
        <v>538</v>
      </c>
      <c r="H14" s="45">
        <v>1</v>
      </c>
      <c r="I14" s="45"/>
      <c r="J14" s="45"/>
      <c r="K14" s="45"/>
      <c r="L14" s="45"/>
      <c r="M14" s="20"/>
    </row>
    <row r="15" spans="1:13" s="4" customFormat="1" ht="23.1" customHeight="1" x14ac:dyDescent="0.35">
      <c r="A15" s="1"/>
      <c r="B15" s="12" t="s">
        <v>7</v>
      </c>
      <c r="C15" s="12" t="s">
        <v>66</v>
      </c>
      <c r="D15" s="1">
        <v>2</v>
      </c>
      <c r="E15" s="12" t="s">
        <v>83</v>
      </c>
      <c r="F15" s="35">
        <v>150</v>
      </c>
      <c r="G15" s="35">
        <v>732</v>
      </c>
      <c r="H15" s="45">
        <v>1</v>
      </c>
      <c r="I15" s="45"/>
      <c r="J15" s="45"/>
      <c r="K15" s="45"/>
      <c r="L15" s="45"/>
      <c r="M15" s="20"/>
    </row>
    <row r="16" spans="1:13" s="4" customFormat="1" ht="23.1" customHeight="1" x14ac:dyDescent="0.35">
      <c r="A16" s="1"/>
      <c r="B16" s="12" t="s">
        <v>7</v>
      </c>
      <c r="C16" s="12" t="s">
        <v>66</v>
      </c>
      <c r="D16" s="1">
        <v>3</v>
      </c>
      <c r="E16" s="12" t="s">
        <v>84</v>
      </c>
      <c r="F16" s="35">
        <v>101</v>
      </c>
      <c r="G16" s="35">
        <v>449</v>
      </c>
      <c r="H16" s="45">
        <v>1</v>
      </c>
      <c r="I16" s="45">
        <v>1</v>
      </c>
      <c r="J16" s="45">
        <v>1</v>
      </c>
      <c r="K16" s="45"/>
      <c r="L16" s="45"/>
      <c r="M16" s="20"/>
    </row>
    <row r="17" spans="1:13" s="4" customFormat="1" ht="23.1" customHeight="1" x14ac:dyDescent="0.35">
      <c r="A17" s="1"/>
      <c r="B17" s="12" t="s">
        <v>7</v>
      </c>
      <c r="C17" s="12" t="s">
        <v>66</v>
      </c>
      <c r="D17" s="1">
        <v>4</v>
      </c>
      <c r="E17" s="12" t="s">
        <v>85</v>
      </c>
      <c r="F17" s="35">
        <v>107</v>
      </c>
      <c r="G17" s="35">
        <v>378</v>
      </c>
      <c r="H17" s="45"/>
      <c r="I17" s="45">
        <v>1</v>
      </c>
      <c r="J17" s="45"/>
      <c r="K17" s="45"/>
      <c r="L17" s="45"/>
      <c r="M17" s="20"/>
    </row>
    <row r="18" spans="1:13" s="4" customFormat="1" ht="23.1" customHeight="1" x14ac:dyDescent="0.35">
      <c r="A18" s="1"/>
      <c r="B18" s="12" t="s">
        <v>7</v>
      </c>
      <c r="C18" s="12" t="s">
        <v>66</v>
      </c>
      <c r="D18" s="1">
        <v>5</v>
      </c>
      <c r="E18" s="12" t="s">
        <v>86</v>
      </c>
      <c r="F18" s="35">
        <v>182</v>
      </c>
      <c r="G18" s="35">
        <v>898</v>
      </c>
      <c r="H18" s="45"/>
      <c r="I18" s="45"/>
      <c r="J18" s="45"/>
      <c r="K18" s="45"/>
      <c r="L18" s="45"/>
      <c r="M18" s="20"/>
    </row>
    <row r="19" spans="1:13" s="4" customFormat="1" ht="23.1" customHeight="1" x14ac:dyDescent="0.35">
      <c r="A19" s="1"/>
      <c r="B19" s="12" t="s">
        <v>7</v>
      </c>
      <c r="C19" s="12" t="s">
        <v>66</v>
      </c>
      <c r="D19" s="1">
        <v>6</v>
      </c>
      <c r="E19" s="12" t="s">
        <v>16</v>
      </c>
      <c r="F19" s="35">
        <v>144</v>
      </c>
      <c r="G19" s="35">
        <v>558</v>
      </c>
      <c r="H19" s="45">
        <v>1</v>
      </c>
      <c r="I19" s="45"/>
      <c r="J19" s="45"/>
      <c r="K19" s="45"/>
      <c r="L19" s="45"/>
      <c r="M19" s="20"/>
    </row>
    <row r="20" spans="1:13" s="4" customFormat="1" ht="23.1" customHeight="1" x14ac:dyDescent="0.35">
      <c r="A20" s="1"/>
      <c r="B20" s="12" t="s">
        <v>7</v>
      </c>
      <c r="C20" s="12" t="s">
        <v>66</v>
      </c>
      <c r="D20" s="1">
        <v>7</v>
      </c>
      <c r="E20" s="12" t="s">
        <v>87</v>
      </c>
      <c r="F20" s="35">
        <v>58</v>
      </c>
      <c r="G20" s="35">
        <v>218</v>
      </c>
      <c r="H20" s="45"/>
      <c r="I20" s="45"/>
      <c r="J20" s="45"/>
      <c r="K20" s="45"/>
      <c r="L20" s="45"/>
      <c r="M20" s="20"/>
    </row>
    <row r="21" spans="1:13" s="4" customFormat="1" ht="23.1" customHeight="1" x14ac:dyDescent="0.35">
      <c r="A21" s="1"/>
      <c r="B21" s="12" t="s">
        <v>7</v>
      </c>
      <c r="C21" s="12" t="s">
        <v>66</v>
      </c>
      <c r="D21" s="1">
        <v>8</v>
      </c>
      <c r="E21" s="12" t="s">
        <v>88</v>
      </c>
      <c r="F21" s="35">
        <v>68</v>
      </c>
      <c r="G21" s="35">
        <v>304</v>
      </c>
      <c r="H21" s="45"/>
      <c r="I21" s="45"/>
      <c r="J21" s="45"/>
      <c r="K21" s="45"/>
      <c r="L21" s="45"/>
      <c r="M21" s="20"/>
    </row>
    <row r="22" spans="1:13" s="4" customFormat="1" ht="23.1" customHeight="1" x14ac:dyDescent="0.35">
      <c r="A22" s="1"/>
      <c r="B22" s="12" t="s">
        <v>7</v>
      </c>
      <c r="C22" s="12" t="s">
        <v>66</v>
      </c>
      <c r="D22" s="1">
        <v>9</v>
      </c>
      <c r="E22" s="12" t="s">
        <v>82</v>
      </c>
      <c r="F22" s="35">
        <v>130</v>
      </c>
      <c r="G22" s="35">
        <v>420</v>
      </c>
      <c r="H22" s="45"/>
      <c r="I22" s="45"/>
      <c r="J22" s="45"/>
      <c r="K22" s="45"/>
      <c r="L22" s="45"/>
      <c r="M22" s="20"/>
    </row>
    <row r="23" spans="1:13" s="4" customFormat="1" ht="23.1" customHeight="1" x14ac:dyDescent="0.35">
      <c r="A23" s="1"/>
      <c r="B23" s="12" t="s">
        <v>7</v>
      </c>
      <c r="C23" s="12" t="s">
        <v>66</v>
      </c>
      <c r="D23" s="1">
        <v>10</v>
      </c>
      <c r="E23" s="12" t="s">
        <v>89</v>
      </c>
      <c r="F23" s="35">
        <v>90</v>
      </c>
      <c r="G23" s="35">
        <v>337</v>
      </c>
      <c r="H23" s="45"/>
      <c r="I23" s="45"/>
      <c r="J23" s="45"/>
      <c r="K23" s="45"/>
      <c r="L23" s="45"/>
      <c r="M23" s="20"/>
    </row>
    <row r="24" spans="1:13" s="4" customFormat="1" ht="23.1" customHeight="1" x14ac:dyDescent="0.35">
      <c r="A24" s="124" t="s">
        <v>18</v>
      </c>
      <c r="B24" s="125"/>
      <c r="C24" s="50" t="s">
        <v>66</v>
      </c>
      <c r="D24" s="47">
        <f>COUNTA(D14:D23)</f>
        <v>10</v>
      </c>
      <c r="E24" s="50" t="s">
        <v>65</v>
      </c>
      <c r="F24" s="48">
        <f>SUM(F14:F23)</f>
        <v>1140</v>
      </c>
      <c r="G24" s="48">
        <f>SUM(G14:G23)</f>
        <v>4832</v>
      </c>
      <c r="H24" s="48">
        <f t="shared" ref="H24:L24" si="1">SUM(H14:H23)</f>
        <v>4</v>
      </c>
      <c r="I24" s="48">
        <f t="shared" si="1"/>
        <v>2</v>
      </c>
      <c r="J24" s="48">
        <f t="shared" si="1"/>
        <v>1</v>
      </c>
      <c r="K24" s="48">
        <f t="shared" si="1"/>
        <v>0</v>
      </c>
      <c r="L24" s="48">
        <f t="shared" si="1"/>
        <v>0</v>
      </c>
      <c r="M24" s="49" t="s">
        <v>99</v>
      </c>
    </row>
    <row r="25" spans="1:13" s="4" customFormat="1" ht="23.1" customHeight="1" x14ac:dyDescent="0.35">
      <c r="A25" s="1"/>
      <c r="B25" s="12" t="s">
        <v>7</v>
      </c>
      <c r="C25" s="12" t="s">
        <v>90</v>
      </c>
      <c r="D25" s="1">
        <v>3</v>
      </c>
      <c r="E25" s="12" t="s">
        <v>91</v>
      </c>
      <c r="F25" s="35">
        <v>48</v>
      </c>
      <c r="G25" s="35">
        <v>153</v>
      </c>
      <c r="H25" s="45"/>
      <c r="I25" s="45"/>
      <c r="J25" s="45"/>
      <c r="K25" s="45"/>
      <c r="L25" s="45"/>
      <c r="M25" s="20"/>
    </row>
    <row r="26" spans="1:13" s="4" customFormat="1" ht="23.1" customHeight="1" x14ac:dyDescent="0.35">
      <c r="A26" s="1"/>
      <c r="B26" s="12" t="s">
        <v>7</v>
      </c>
      <c r="C26" s="12" t="s">
        <v>90</v>
      </c>
      <c r="D26" s="1">
        <v>4</v>
      </c>
      <c r="E26" s="12" t="s">
        <v>92</v>
      </c>
      <c r="F26" s="35">
        <v>72</v>
      </c>
      <c r="G26" s="35">
        <v>216</v>
      </c>
      <c r="H26" s="45"/>
      <c r="I26" s="45"/>
      <c r="J26" s="45"/>
      <c r="K26" s="45"/>
      <c r="L26" s="45"/>
      <c r="M26" s="20"/>
    </row>
    <row r="27" spans="1:13" s="4" customFormat="1" ht="23.1" customHeight="1" x14ac:dyDescent="0.35">
      <c r="A27" s="1"/>
      <c r="B27" s="12" t="s">
        <v>7</v>
      </c>
      <c r="C27" s="12" t="s">
        <v>90</v>
      </c>
      <c r="D27" s="1">
        <v>5</v>
      </c>
      <c r="E27" s="12" t="s">
        <v>93</v>
      </c>
      <c r="F27" s="35">
        <v>86</v>
      </c>
      <c r="G27" s="35">
        <v>100</v>
      </c>
      <c r="H27" s="45"/>
      <c r="I27" s="45"/>
      <c r="J27" s="45"/>
      <c r="K27" s="45"/>
      <c r="L27" s="45"/>
      <c r="M27" s="20"/>
    </row>
    <row r="28" spans="1:13" s="4" customFormat="1" ht="23.1" customHeight="1" x14ac:dyDescent="0.35">
      <c r="A28" s="1"/>
      <c r="B28" s="12" t="s">
        <v>7</v>
      </c>
      <c r="C28" s="12" t="s">
        <v>90</v>
      </c>
      <c r="D28" s="1">
        <v>6</v>
      </c>
      <c r="E28" s="12" t="s">
        <v>94</v>
      </c>
      <c r="F28" s="35">
        <v>29</v>
      </c>
      <c r="G28" s="35">
        <v>185</v>
      </c>
      <c r="H28" s="45"/>
      <c r="I28" s="45"/>
      <c r="J28" s="45"/>
      <c r="K28" s="45"/>
      <c r="L28" s="45"/>
      <c r="M28" s="20"/>
    </row>
    <row r="29" spans="1:13" s="4" customFormat="1" ht="23.1" customHeight="1" x14ac:dyDescent="0.35">
      <c r="A29" s="1"/>
      <c r="B29" s="12" t="s">
        <v>7</v>
      </c>
      <c r="C29" s="12" t="s">
        <v>90</v>
      </c>
      <c r="D29" s="1">
        <v>8</v>
      </c>
      <c r="E29" s="12" t="s">
        <v>95</v>
      </c>
      <c r="F29" s="35">
        <v>36</v>
      </c>
      <c r="G29" s="35">
        <v>203</v>
      </c>
      <c r="H29" s="45"/>
      <c r="I29" s="45"/>
      <c r="J29" s="45"/>
      <c r="K29" s="45"/>
      <c r="L29" s="45"/>
      <c r="M29" s="20"/>
    </row>
    <row r="30" spans="1:13" s="4" customFormat="1" ht="23.1" customHeight="1" x14ac:dyDescent="0.35">
      <c r="A30" s="1"/>
      <c r="B30" s="12" t="s">
        <v>7</v>
      </c>
      <c r="C30" s="12" t="s">
        <v>90</v>
      </c>
      <c r="D30" s="1">
        <v>9</v>
      </c>
      <c r="E30" s="12" t="s">
        <v>96</v>
      </c>
      <c r="F30" s="35">
        <v>18</v>
      </c>
      <c r="G30" s="35">
        <v>47</v>
      </c>
      <c r="H30" s="45"/>
      <c r="I30" s="45"/>
      <c r="J30" s="45"/>
      <c r="K30" s="45"/>
      <c r="L30" s="45"/>
      <c r="M30" s="20"/>
    </row>
    <row r="31" spans="1:13" s="4" customFormat="1" ht="23.1" customHeight="1" x14ac:dyDescent="0.35">
      <c r="A31" s="1"/>
      <c r="B31" s="12" t="s">
        <v>7</v>
      </c>
      <c r="C31" s="12" t="s">
        <v>90</v>
      </c>
      <c r="D31" s="1">
        <v>10</v>
      </c>
      <c r="E31" s="12" t="s">
        <v>92</v>
      </c>
      <c r="F31" s="35">
        <v>80</v>
      </c>
      <c r="G31" s="35">
        <v>254</v>
      </c>
      <c r="H31" s="45"/>
      <c r="I31" s="45">
        <v>1</v>
      </c>
      <c r="J31" s="45">
        <v>1</v>
      </c>
      <c r="K31" s="45"/>
      <c r="L31" s="45"/>
      <c r="M31" s="20"/>
    </row>
    <row r="32" spans="1:13" s="4" customFormat="1" ht="23.1" customHeight="1" x14ac:dyDescent="0.35">
      <c r="A32" s="1"/>
      <c r="B32" s="12" t="s">
        <v>7</v>
      </c>
      <c r="C32" s="12" t="s">
        <v>90</v>
      </c>
      <c r="D32" s="1">
        <v>11</v>
      </c>
      <c r="E32" s="12" t="s">
        <v>94</v>
      </c>
      <c r="F32" s="35">
        <v>15</v>
      </c>
      <c r="G32" s="35">
        <v>44</v>
      </c>
      <c r="H32" s="45"/>
      <c r="I32" s="45"/>
      <c r="J32" s="45"/>
      <c r="K32" s="45"/>
      <c r="L32" s="45"/>
      <c r="M32" s="20"/>
    </row>
    <row r="33" spans="1:13" s="4" customFormat="1" ht="23.1" customHeight="1" x14ac:dyDescent="0.35">
      <c r="A33" s="1"/>
      <c r="B33" s="12" t="s">
        <v>7</v>
      </c>
      <c r="C33" s="12" t="s">
        <v>90</v>
      </c>
      <c r="D33" s="1">
        <v>12</v>
      </c>
      <c r="E33" s="12" t="s">
        <v>97</v>
      </c>
      <c r="F33" s="35">
        <v>16</v>
      </c>
      <c r="G33" s="35">
        <v>55</v>
      </c>
      <c r="H33" s="45"/>
      <c r="I33" s="45"/>
      <c r="J33" s="45"/>
      <c r="K33" s="45"/>
      <c r="L33" s="45"/>
      <c r="M33" s="20"/>
    </row>
    <row r="34" spans="1:13" s="4" customFormat="1" ht="23.1" customHeight="1" x14ac:dyDescent="0.35">
      <c r="A34" s="1"/>
      <c r="B34" s="12" t="s">
        <v>7</v>
      </c>
      <c r="C34" s="12" t="s">
        <v>90</v>
      </c>
      <c r="D34" s="1">
        <v>15</v>
      </c>
      <c r="E34" s="12" t="s">
        <v>92</v>
      </c>
      <c r="F34" s="35">
        <v>22</v>
      </c>
      <c r="G34" s="35">
        <v>50</v>
      </c>
      <c r="H34" s="45"/>
      <c r="I34" s="45"/>
      <c r="J34" s="45"/>
      <c r="K34" s="45"/>
      <c r="L34" s="45"/>
      <c r="M34" s="20"/>
    </row>
    <row r="35" spans="1:13" s="4" customFormat="1" ht="23.1" customHeight="1" x14ac:dyDescent="0.35">
      <c r="A35" s="124" t="s">
        <v>18</v>
      </c>
      <c r="B35" s="125"/>
      <c r="C35" s="50" t="s">
        <v>90</v>
      </c>
      <c r="D35" s="47">
        <f>COUNTA(D25:D34)</f>
        <v>10</v>
      </c>
      <c r="E35" s="50" t="s">
        <v>65</v>
      </c>
      <c r="F35" s="48">
        <f>SUM(F25:F34)</f>
        <v>422</v>
      </c>
      <c r="G35" s="48">
        <f>SUM(G25:G34)</f>
        <v>1307</v>
      </c>
      <c r="H35" s="48">
        <f t="shared" ref="H35" si="2">SUM(H25:H34)</f>
        <v>0</v>
      </c>
      <c r="I35" s="48">
        <f t="shared" ref="I35" si="3">SUM(I25:I34)</f>
        <v>1</v>
      </c>
      <c r="J35" s="48">
        <f t="shared" ref="J35" si="4">SUM(J25:J34)</f>
        <v>1</v>
      </c>
      <c r="K35" s="48">
        <f t="shared" ref="K35" si="5">SUM(K25:K34)</f>
        <v>0</v>
      </c>
      <c r="L35" s="48">
        <f t="shared" ref="L35" si="6">SUM(L25:L34)</f>
        <v>0</v>
      </c>
      <c r="M35" s="49" t="s">
        <v>100</v>
      </c>
    </row>
    <row r="36" spans="1:13" s="4" customFormat="1" ht="23.1" customHeight="1" x14ac:dyDescent="0.35">
      <c r="A36" s="1"/>
      <c r="B36" s="12" t="s">
        <v>7</v>
      </c>
      <c r="C36" s="12" t="s">
        <v>101</v>
      </c>
      <c r="D36" s="1">
        <v>1</v>
      </c>
      <c r="E36" s="12" t="s">
        <v>103</v>
      </c>
      <c r="F36" s="35">
        <v>50</v>
      </c>
      <c r="G36" s="35">
        <v>200</v>
      </c>
      <c r="H36" s="35"/>
      <c r="I36" s="35"/>
      <c r="J36" s="35"/>
      <c r="K36" s="35"/>
      <c r="L36" s="35"/>
      <c r="M36" s="5"/>
    </row>
    <row r="37" spans="1:13" s="4" customFormat="1" ht="23.1" customHeight="1" x14ac:dyDescent="0.35">
      <c r="A37" s="1"/>
      <c r="B37" s="12" t="s">
        <v>7</v>
      </c>
      <c r="C37" s="12" t="s">
        <v>101</v>
      </c>
      <c r="D37" s="1">
        <v>2</v>
      </c>
      <c r="E37" s="12" t="s">
        <v>104</v>
      </c>
      <c r="F37" s="35">
        <v>1</v>
      </c>
      <c r="G37" s="35">
        <v>3</v>
      </c>
      <c r="H37" s="35"/>
      <c r="I37" s="35"/>
      <c r="J37" s="35"/>
      <c r="K37" s="35"/>
      <c r="L37" s="35"/>
      <c r="M37" s="5"/>
    </row>
    <row r="38" spans="1:13" s="4" customFormat="1" ht="23.1" customHeight="1" x14ac:dyDescent="0.35">
      <c r="A38" s="1"/>
      <c r="B38" s="12" t="s">
        <v>7</v>
      </c>
      <c r="C38" s="12" t="s">
        <v>101</v>
      </c>
      <c r="D38" s="1">
        <v>3</v>
      </c>
      <c r="E38" s="12" t="s">
        <v>105</v>
      </c>
      <c r="F38" s="35">
        <v>130</v>
      </c>
      <c r="G38" s="35">
        <v>395</v>
      </c>
      <c r="H38" s="35">
        <v>1</v>
      </c>
      <c r="I38" s="35">
        <v>1</v>
      </c>
      <c r="J38" s="35"/>
      <c r="K38" s="35"/>
      <c r="L38" s="35"/>
      <c r="M38" s="5"/>
    </row>
    <row r="39" spans="1:13" s="4" customFormat="1" ht="23.1" customHeight="1" x14ac:dyDescent="0.35">
      <c r="A39" s="1"/>
      <c r="B39" s="12" t="s">
        <v>7</v>
      </c>
      <c r="C39" s="12" t="s">
        <v>101</v>
      </c>
      <c r="D39" s="1">
        <v>4</v>
      </c>
      <c r="E39" s="12" t="s">
        <v>106</v>
      </c>
      <c r="F39" s="35">
        <v>70</v>
      </c>
      <c r="G39" s="35">
        <v>199</v>
      </c>
      <c r="H39" s="35">
        <v>1</v>
      </c>
      <c r="I39" s="35"/>
      <c r="J39" s="35"/>
      <c r="K39" s="35"/>
      <c r="L39" s="35"/>
      <c r="M39" s="5"/>
    </row>
    <row r="40" spans="1:13" s="4" customFormat="1" ht="23.1" customHeight="1" x14ac:dyDescent="0.35">
      <c r="A40" s="1"/>
      <c r="B40" s="12" t="s">
        <v>7</v>
      </c>
      <c r="C40" s="12" t="s">
        <v>101</v>
      </c>
      <c r="D40" s="1">
        <v>5</v>
      </c>
      <c r="E40" s="12" t="s">
        <v>107</v>
      </c>
      <c r="F40" s="35">
        <v>76</v>
      </c>
      <c r="G40" s="35">
        <v>228</v>
      </c>
      <c r="H40" s="35">
        <v>1</v>
      </c>
      <c r="I40" s="35"/>
      <c r="J40" s="35"/>
      <c r="K40" s="35"/>
      <c r="L40" s="35"/>
      <c r="M40" s="5"/>
    </row>
    <row r="41" spans="1:13" s="4" customFormat="1" ht="23.1" customHeight="1" x14ac:dyDescent="0.35">
      <c r="A41" s="1"/>
      <c r="B41" s="12" t="s">
        <v>7</v>
      </c>
      <c r="C41" s="12" t="s">
        <v>101</v>
      </c>
      <c r="D41" s="1">
        <v>6</v>
      </c>
      <c r="E41" s="12" t="s">
        <v>108</v>
      </c>
      <c r="F41" s="35">
        <v>20</v>
      </c>
      <c r="G41" s="35">
        <v>40</v>
      </c>
      <c r="H41" s="35"/>
      <c r="I41" s="35"/>
      <c r="J41" s="35"/>
      <c r="K41" s="35"/>
      <c r="L41" s="35"/>
      <c r="M41" s="5"/>
    </row>
    <row r="42" spans="1:13" s="4" customFormat="1" ht="23.1" customHeight="1" x14ac:dyDescent="0.35">
      <c r="A42" s="1"/>
      <c r="B42" s="12" t="s">
        <v>7</v>
      </c>
      <c r="C42" s="12" t="s">
        <v>101</v>
      </c>
      <c r="D42" s="1">
        <v>7</v>
      </c>
      <c r="E42" s="12" t="s">
        <v>109</v>
      </c>
      <c r="F42" s="35">
        <v>40</v>
      </c>
      <c r="G42" s="35">
        <v>160</v>
      </c>
      <c r="H42" s="35">
        <v>1</v>
      </c>
      <c r="I42" s="35"/>
      <c r="J42" s="35"/>
      <c r="K42" s="35"/>
      <c r="L42" s="35"/>
      <c r="M42" s="5"/>
    </row>
    <row r="43" spans="1:13" s="4" customFormat="1" ht="21" x14ac:dyDescent="0.35">
      <c r="A43" s="5"/>
      <c r="B43" s="12" t="s">
        <v>7</v>
      </c>
      <c r="C43" s="12" t="s">
        <v>101</v>
      </c>
      <c r="D43" s="1">
        <v>10</v>
      </c>
      <c r="E43" s="12" t="s">
        <v>110</v>
      </c>
      <c r="F43" s="51">
        <v>21</v>
      </c>
      <c r="G43" s="51">
        <v>53</v>
      </c>
      <c r="H43" s="51"/>
      <c r="I43" s="51"/>
      <c r="J43" s="51"/>
      <c r="K43" s="51"/>
      <c r="L43" s="51"/>
      <c r="M43" s="5"/>
    </row>
    <row r="44" spans="1:13" s="4" customFormat="1" ht="23.1" customHeight="1" x14ac:dyDescent="0.35">
      <c r="A44" s="124" t="s">
        <v>18</v>
      </c>
      <c r="B44" s="125"/>
      <c r="C44" s="50" t="s">
        <v>101</v>
      </c>
      <c r="D44" s="47">
        <f>COUNTA(D36:D43)</f>
        <v>8</v>
      </c>
      <c r="E44" s="50" t="s">
        <v>65</v>
      </c>
      <c r="F44" s="48">
        <f>SUM(F36:F43)</f>
        <v>408</v>
      </c>
      <c r="G44" s="48">
        <f t="shared" ref="G44:L44" si="7">SUM(G36:G43)</f>
        <v>1278</v>
      </c>
      <c r="H44" s="48">
        <f t="shared" si="7"/>
        <v>4</v>
      </c>
      <c r="I44" s="48">
        <f t="shared" si="7"/>
        <v>1</v>
      </c>
      <c r="J44" s="48">
        <f t="shared" si="7"/>
        <v>0</v>
      </c>
      <c r="K44" s="48">
        <f t="shared" si="7"/>
        <v>0</v>
      </c>
      <c r="L44" s="48">
        <f t="shared" si="7"/>
        <v>0</v>
      </c>
      <c r="M44" s="49" t="s">
        <v>102</v>
      </c>
    </row>
    <row r="45" spans="1:13" s="4" customFormat="1" ht="21" x14ac:dyDescent="0.35">
      <c r="A45" s="5"/>
      <c r="B45" s="12" t="s">
        <v>7</v>
      </c>
      <c r="C45" s="12" t="s">
        <v>111</v>
      </c>
      <c r="D45" s="1">
        <v>2</v>
      </c>
      <c r="E45" s="12" t="s">
        <v>7</v>
      </c>
      <c r="F45" s="96">
        <v>82</v>
      </c>
      <c r="G45" s="51">
        <v>95</v>
      </c>
      <c r="H45" s="51"/>
      <c r="I45" s="51"/>
      <c r="J45" s="51"/>
      <c r="K45" s="51"/>
      <c r="L45" s="51"/>
      <c r="M45" s="5"/>
    </row>
    <row r="46" spans="1:13" s="4" customFormat="1" ht="21" x14ac:dyDescent="0.35">
      <c r="A46" s="5"/>
      <c r="B46" s="12" t="s">
        <v>7</v>
      </c>
      <c r="C46" s="12" t="s">
        <v>111</v>
      </c>
      <c r="D46" s="1">
        <v>3</v>
      </c>
      <c r="E46" s="12" t="s">
        <v>112</v>
      </c>
      <c r="F46" s="96">
        <v>86</v>
      </c>
      <c r="G46" s="51">
        <v>200</v>
      </c>
      <c r="H46" s="51">
        <v>1</v>
      </c>
      <c r="I46" s="51"/>
      <c r="J46" s="51"/>
      <c r="K46" s="51"/>
      <c r="L46" s="51"/>
      <c r="M46" s="5"/>
    </row>
    <row r="47" spans="1:13" s="4" customFormat="1" ht="21" x14ac:dyDescent="0.35">
      <c r="A47" s="5"/>
      <c r="B47" s="12" t="s">
        <v>7</v>
      </c>
      <c r="C47" s="12" t="s">
        <v>111</v>
      </c>
      <c r="D47" s="1">
        <v>6</v>
      </c>
      <c r="E47" s="12" t="s">
        <v>113</v>
      </c>
      <c r="F47" s="96">
        <v>1</v>
      </c>
      <c r="G47" s="51">
        <v>1</v>
      </c>
      <c r="H47" s="51"/>
      <c r="I47" s="51"/>
      <c r="J47" s="51"/>
      <c r="K47" s="51"/>
      <c r="L47" s="51"/>
      <c r="M47" s="5"/>
    </row>
    <row r="48" spans="1:13" s="4" customFormat="1" ht="21" x14ac:dyDescent="0.35">
      <c r="A48" s="5"/>
      <c r="B48" s="12" t="s">
        <v>7</v>
      </c>
      <c r="C48" s="12" t="s">
        <v>111</v>
      </c>
      <c r="D48" s="1">
        <v>7</v>
      </c>
      <c r="E48" s="12" t="s">
        <v>114</v>
      </c>
      <c r="F48" s="96">
        <v>76</v>
      </c>
      <c r="G48" s="51">
        <v>190</v>
      </c>
      <c r="H48" s="51">
        <v>1</v>
      </c>
      <c r="I48" s="51"/>
      <c r="J48" s="51"/>
      <c r="K48" s="51"/>
      <c r="L48" s="51"/>
      <c r="M48" s="5"/>
    </row>
    <row r="49" spans="1:13" s="4" customFormat="1" ht="21" x14ac:dyDescent="0.35">
      <c r="A49" s="5"/>
      <c r="B49" s="12" t="s">
        <v>7</v>
      </c>
      <c r="C49" s="12" t="s">
        <v>111</v>
      </c>
      <c r="D49" s="1">
        <v>8</v>
      </c>
      <c r="E49" s="12" t="s">
        <v>115</v>
      </c>
      <c r="F49" s="96">
        <v>130</v>
      </c>
      <c r="G49" s="51">
        <v>720</v>
      </c>
      <c r="H49" s="51"/>
      <c r="I49" s="51"/>
      <c r="J49" s="51"/>
      <c r="K49" s="51"/>
      <c r="L49" s="51"/>
      <c r="M49" s="5"/>
    </row>
    <row r="50" spans="1:13" s="4" customFormat="1" ht="21" x14ac:dyDescent="0.35">
      <c r="A50" s="5"/>
      <c r="B50" s="12" t="s">
        <v>7</v>
      </c>
      <c r="C50" s="12" t="s">
        <v>111</v>
      </c>
      <c r="D50" s="1">
        <v>9</v>
      </c>
      <c r="E50" s="12" t="s">
        <v>116</v>
      </c>
      <c r="F50" s="96">
        <v>25</v>
      </c>
      <c r="G50" s="51">
        <v>90</v>
      </c>
      <c r="H50" s="51"/>
      <c r="I50" s="51"/>
      <c r="J50" s="51"/>
      <c r="K50" s="51"/>
      <c r="L50" s="51"/>
      <c r="M50" s="5"/>
    </row>
    <row r="51" spans="1:13" s="4" customFormat="1" ht="21" x14ac:dyDescent="0.35">
      <c r="A51" s="5"/>
      <c r="B51" s="12" t="s">
        <v>7</v>
      </c>
      <c r="C51" s="12" t="s">
        <v>111</v>
      </c>
      <c r="D51" s="1">
        <v>13</v>
      </c>
      <c r="E51" s="12" t="s">
        <v>117</v>
      </c>
      <c r="F51" s="96">
        <v>18</v>
      </c>
      <c r="G51" s="51">
        <v>55</v>
      </c>
      <c r="H51" s="51"/>
      <c r="I51" s="51"/>
      <c r="J51" s="51"/>
      <c r="K51" s="51"/>
      <c r="L51" s="51"/>
      <c r="M51" s="5"/>
    </row>
    <row r="52" spans="1:13" s="4" customFormat="1" ht="21" x14ac:dyDescent="0.35">
      <c r="A52" s="124" t="s">
        <v>18</v>
      </c>
      <c r="B52" s="125"/>
      <c r="C52" s="50" t="s">
        <v>111</v>
      </c>
      <c r="D52" s="47">
        <f>COUNTA(D45:D51)</f>
        <v>7</v>
      </c>
      <c r="E52" s="50" t="s">
        <v>65</v>
      </c>
      <c r="F52" s="48">
        <f>SUM(F45:F51)</f>
        <v>418</v>
      </c>
      <c r="G52" s="48">
        <f t="shared" ref="G52:L52" si="8">SUM(G45:G51)</f>
        <v>1351</v>
      </c>
      <c r="H52" s="48">
        <f t="shared" si="8"/>
        <v>2</v>
      </c>
      <c r="I52" s="48">
        <f t="shared" si="8"/>
        <v>0</v>
      </c>
      <c r="J52" s="48">
        <f t="shared" si="8"/>
        <v>0</v>
      </c>
      <c r="K52" s="48">
        <f t="shared" si="8"/>
        <v>0</v>
      </c>
      <c r="L52" s="48">
        <f t="shared" si="8"/>
        <v>0</v>
      </c>
      <c r="M52" s="49" t="s">
        <v>235</v>
      </c>
    </row>
    <row r="53" spans="1:13" s="4" customFormat="1" ht="21" x14ac:dyDescent="0.35">
      <c r="A53" s="80" t="s">
        <v>18</v>
      </c>
      <c r="B53" s="79">
        <f>COUNTA(C13,C24,C35,C44,C52)</f>
        <v>5</v>
      </c>
      <c r="C53" s="53" t="s">
        <v>2</v>
      </c>
      <c r="D53" s="52">
        <f>SUM(D13,D24,D35,D44,D52)</f>
        <v>43</v>
      </c>
      <c r="E53" s="52" t="s">
        <v>65</v>
      </c>
      <c r="F53" s="54">
        <f t="shared" ref="F53:L53" si="9">SUM(F13,F24,F35,F44,F52)</f>
        <v>3373</v>
      </c>
      <c r="G53" s="54">
        <f t="shared" si="9"/>
        <v>12829</v>
      </c>
      <c r="H53" s="52">
        <f t="shared" si="9"/>
        <v>17</v>
      </c>
      <c r="I53" s="52">
        <f t="shared" si="9"/>
        <v>6</v>
      </c>
      <c r="J53" s="52">
        <f t="shared" si="9"/>
        <v>3</v>
      </c>
      <c r="K53" s="52">
        <f t="shared" si="9"/>
        <v>0</v>
      </c>
      <c r="L53" s="52">
        <f t="shared" si="9"/>
        <v>0</v>
      </c>
      <c r="M53" s="52" t="s">
        <v>118</v>
      </c>
    </row>
  </sheetData>
  <mergeCells count="11">
    <mergeCell ref="A52:B52"/>
    <mergeCell ref="C3:L3"/>
    <mergeCell ref="A13:B13"/>
    <mergeCell ref="A24:B24"/>
    <mergeCell ref="A35:B35"/>
    <mergeCell ref="A44:B44"/>
    <mergeCell ref="A1:M1"/>
    <mergeCell ref="A2:M2"/>
    <mergeCell ref="A3:A4"/>
    <mergeCell ref="B3:B4"/>
    <mergeCell ref="M3:M4"/>
  </mergeCells>
  <pageMargins left="0.25" right="0.25" top="0.75" bottom="0.75" header="0.3" footer="0.3"/>
  <pageSetup paperSize="9" scale="75" fitToHeight="0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  <pageSetUpPr fitToPage="1"/>
  </sheetPr>
  <dimension ref="A1:M38"/>
  <sheetViews>
    <sheetView view="pageBreakPreview" zoomScale="80" zoomScaleNormal="70" zoomScaleSheetLayoutView="80" workbookViewId="0">
      <selection sqref="A1:M1"/>
    </sheetView>
  </sheetViews>
  <sheetFormatPr defaultColWidth="9" defaultRowHeight="15" x14ac:dyDescent="0.25"/>
  <cols>
    <col min="1" max="1" width="5.875" style="3" customWidth="1"/>
    <col min="2" max="2" width="10.125" style="13" bestFit="1" customWidth="1"/>
    <col min="3" max="3" width="12.625" style="13" customWidth="1"/>
    <col min="4" max="4" width="5.25" style="3" bestFit="1" customWidth="1"/>
    <col min="5" max="5" width="14.375" style="13" customWidth="1"/>
    <col min="6" max="6" width="19.375" style="26" customWidth="1"/>
    <col min="7" max="7" width="21.25" style="26" bestFit="1" customWidth="1"/>
    <col min="8" max="8" width="10.625" style="26" bestFit="1" customWidth="1"/>
    <col min="9" max="9" width="15.375" style="26" bestFit="1" customWidth="1"/>
    <col min="10" max="10" width="14.625" style="26" bestFit="1" customWidth="1"/>
    <col min="11" max="11" width="18.875" style="26" bestFit="1" customWidth="1"/>
    <col min="12" max="12" width="12.25" style="26" bestFit="1" customWidth="1"/>
    <col min="13" max="13" width="31.625" style="3" customWidth="1"/>
    <col min="14" max="16384" width="9" style="3"/>
  </cols>
  <sheetData>
    <row r="1" spans="1:13" s="19" customFormat="1" ht="36" x14ac:dyDescent="0.55000000000000004">
      <c r="A1" s="123" t="s">
        <v>267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</row>
    <row r="2" spans="1:13" s="4" customFormat="1" ht="5.25" customHeight="1" x14ac:dyDescent="0.35">
      <c r="A2" s="119"/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</row>
    <row r="3" spans="1:13" s="4" customFormat="1" ht="25.5" customHeight="1" x14ac:dyDescent="0.35">
      <c r="A3" s="120" t="s">
        <v>0</v>
      </c>
      <c r="B3" s="120" t="s">
        <v>1</v>
      </c>
      <c r="C3" s="115" t="s">
        <v>68</v>
      </c>
      <c r="D3" s="116"/>
      <c r="E3" s="116"/>
      <c r="F3" s="116"/>
      <c r="G3" s="116"/>
      <c r="H3" s="116"/>
      <c r="I3" s="116"/>
      <c r="J3" s="116"/>
      <c r="K3" s="116"/>
      <c r="L3" s="117"/>
      <c r="M3" s="122" t="s">
        <v>3</v>
      </c>
    </row>
    <row r="4" spans="1:13" s="4" customFormat="1" ht="25.5" customHeight="1" x14ac:dyDescent="0.35">
      <c r="A4" s="121"/>
      <c r="B4" s="121"/>
      <c r="C4" s="10" t="s">
        <v>2</v>
      </c>
      <c r="D4" s="10" t="s">
        <v>64</v>
      </c>
      <c r="E4" s="10" t="s">
        <v>65</v>
      </c>
      <c r="F4" s="24" t="s">
        <v>52</v>
      </c>
      <c r="G4" s="24" t="s">
        <v>209</v>
      </c>
      <c r="H4" s="24" t="s">
        <v>69</v>
      </c>
      <c r="I4" s="24" t="s">
        <v>70</v>
      </c>
      <c r="J4" s="24" t="s">
        <v>71</v>
      </c>
      <c r="K4" s="24" t="s">
        <v>72</v>
      </c>
      <c r="L4" s="24" t="s">
        <v>73</v>
      </c>
      <c r="M4" s="122"/>
    </row>
    <row r="5" spans="1:13" s="4" customFormat="1" ht="23.1" customHeight="1" x14ac:dyDescent="0.35">
      <c r="A5" s="1">
        <v>2</v>
      </c>
      <c r="B5" s="12" t="s">
        <v>4</v>
      </c>
      <c r="C5" s="12" t="s">
        <v>119</v>
      </c>
      <c r="D5" s="1">
        <v>2</v>
      </c>
      <c r="E5" s="12" t="s">
        <v>120</v>
      </c>
      <c r="F5" s="35">
        <v>20</v>
      </c>
      <c r="G5" s="35">
        <v>50</v>
      </c>
      <c r="H5" s="45">
        <v>1</v>
      </c>
      <c r="I5" s="45"/>
      <c r="J5" s="45"/>
      <c r="K5" s="45"/>
      <c r="L5" s="45"/>
      <c r="M5" s="20"/>
    </row>
    <row r="6" spans="1:13" s="4" customFormat="1" ht="23.1" customHeight="1" x14ac:dyDescent="0.35">
      <c r="A6" s="1"/>
      <c r="B6" s="12" t="s">
        <v>4</v>
      </c>
      <c r="C6" s="12" t="s">
        <v>119</v>
      </c>
      <c r="D6" s="1">
        <v>3</v>
      </c>
      <c r="E6" s="12" t="s">
        <v>121</v>
      </c>
      <c r="F6" s="35">
        <v>113</v>
      </c>
      <c r="G6" s="35">
        <v>235</v>
      </c>
      <c r="H6" s="45">
        <v>1</v>
      </c>
      <c r="I6" s="45"/>
      <c r="J6" s="45"/>
      <c r="K6" s="45"/>
      <c r="L6" s="45"/>
      <c r="M6" s="20"/>
    </row>
    <row r="7" spans="1:13" s="89" customFormat="1" ht="23.1" customHeight="1" x14ac:dyDescent="0.35">
      <c r="A7" s="86"/>
      <c r="B7" s="21" t="s">
        <v>4</v>
      </c>
      <c r="C7" s="21" t="s">
        <v>119</v>
      </c>
      <c r="D7" s="86">
        <v>5</v>
      </c>
      <c r="E7" s="21" t="s">
        <v>122</v>
      </c>
      <c r="F7" s="36">
        <v>53</v>
      </c>
      <c r="G7" s="36">
        <v>114</v>
      </c>
      <c r="H7" s="87">
        <v>1</v>
      </c>
      <c r="I7" s="87"/>
      <c r="J7" s="87">
        <v>1</v>
      </c>
      <c r="K7" s="87"/>
      <c r="L7" s="87"/>
      <c r="M7" s="88"/>
    </row>
    <row r="8" spans="1:13" s="4" customFormat="1" ht="23.1" customHeight="1" x14ac:dyDescent="0.35">
      <c r="A8" s="1"/>
      <c r="B8" s="12" t="s">
        <v>4</v>
      </c>
      <c r="C8" s="12" t="s">
        <v>119</v>
      </c>
      <c r="D8" s="1">
        <v>6</v>
      </c>
      <c r="E8" s="12" t="s">
        <v>210</v>
      </c>
      <c r="F8" s="35">
        <v>1</v>
      </c>
      <c r="G8" s="35">
        <v>3</v>
      </c>
      <c r="H8" s="45"/>
      <c r="I8" s="45"/>
      <c r="J8" s="45"/>
      <c r="K8" s="45"/>
      <c r="L8" s="45"/>
      <c r="M8" s="20"/>
    </row>
    <row r="9" spans="1:13" s="4" customFormat="1" ht="23.1" customHeight="1" x14ac:dyDescent="0.35">
      <c r="A9" s="1"/>
      <c r="B9" s="12" t="s">
        <v>4</v>
      </c>
      <c r="C9" s="12" t="s">
        <v>119</v>
      </c>
      <c r="D9" s="1">
        <v>7</v>
      </c>
      <c r="E9" s="12" t="s">
        <v>211</v>
      </c>
      <c r="F9" s="35">
        <v>11</v>
      </c>
      <c r="G9" s="35">
        <v>30</v>
      </c>
      <c r="H9" s="45"/>
      <c r="I9" s="45"/>
      <c r="J9" s="45"/>
      <c r="K9" s="45"/>
      <c r="L9" s="45"/>
      <c r="M9" s="20"/>
    </row>
    <row r="10" spans="1:13" s="4" customFormat="1" ht="23.1" customHeight="1" x14ac:dyDescent="0.35">
      <c r="A10" s="1"/>
      <c r="B10" s="12" t="s">
        <v>4</v>
      </c>
      <c r="C10" s="12" t="s">
        <v>119</v>
      </c>
      <c r="D10" s="1">
        <v>8</v>
      </c>
      <c r="E10" s="12" t="s">
        <v>123</v>
      </c>
      <c r="F10" s="35">
        <v>6</v>
      </c>
      <c r="G10" s="35">
        <v>16</v>
      </c>
      <c r="H10" s="45"/>
      <c r="I10" s="45"/>
      <c r="J10" s="45"/>
      <c r="K10" s="45"/>
      <c r="L10" s="45"/>
      <c r="M10" s="20"/>
    </row>
    <row r="11" spans="1:13" s="4" customFormat="1" ht="23.1" customHeight="1" x14ac:dyDescent="0.35">
      <c r="A11" s="1"/>
      <c r="B11" s="12" t="s">
        <v>4</v>
      </c>
      <c r="C11" s="12" t="s">
        <v>119</v>
      </c>
      <c r="D11" s="1">
        <v>10</v>
      </c>
      <c r="E11" s="12" t="s">
        <v>212</v>
      </c>
      <c r="F11" s="35">
        <v>9</v>
      </c>
      <c r="G11" s="35">
        <v>23</v>
      </c>
      <c r="H11" s="45"/>
      <c r="I11" s="45"/>
      <c r="J11" s="45"/>
      <c r="K11" s="45"/>
      <c r="L11" s="45"/>
      <c r="M11" s="20"/>
    </row>
    <row r="12" spans="1:13" s="4" customFormat="1" ht="23.1" customHeight="1" x14ac:dyDescent="0.35">
      <c r="A12" s="1"/>
      <c r="B12" s="12" t="s">
        <v>4</v>
      </c>
      <c r="C12" s="12" t="s">
        <v>119</v>
      </c>
      <c r="D12" s="1">
        <v>15</v>
      </c>
      <c r="E12" s="12" t="s">
        <v>124</v>
      </c>
      <c r="F12" s="35">
        <v>7</v>
      </c>
      <c r="G12" s="35">
        <v>19</v>
      </c>
      <c r="H12" s="45"/>
      <c r="I12" s="45"/>
      <c r="J12" s="45"/>
      <c r="K12" s="45"/>
      <c r="L12" s="45"/>
      <c r="M12" s="20"/>
    </row>
    <row r="13" spans="1:13" s="4" customFormat="1" ht="23.1" customHeight="1" x14ac:dyDescent="0.35">
      <c r="A13" s="1"/>
      <c r="B13" s="12" t="s">
        <v>4</v>
      </c>
      <c r="C13" s="12" t="s">
        <v>119</v>
      </c>
      <c r="D13" s="1">
        <v>16</v>
      </c>
      <c r="E13" s="12" t="s">
        <v>122</v>
      </c>
      <c r="F13" s="35">
        <v>93</v>
      </c>
      <c r="G13" s="35">
        <v>262</v>
      </c>
      <c r="H13" s="45">
        <v>1</v>
      </c>
      <c r="I13" s="45"/>
      <c r="J13" s="45"/>
      <c r="K13" s="45"/>
      <c r="L13" s="45"/>
      <c r="M13" s="20"/>
    </row>
    <row r="14" spans="1:13" s="4" customFormat="1" ht="23.1" customHeight="1" x14ac:dyDescent="0.35">
      <c r="A14" s="46"/>
      <c r="B14" s="12" t="s">
        <v>4</v>
      </c>
      <c r="C14" s="12" t="s">
        <v>119</v>
      </c>
      <c r="D14" s="1">
        <v>17</v>
      </c>
      <c r="E14" s="12" t="s">
        <v>210</v>
      </c>
      <c r="F14" s="35">
        <v>5</v>
      </c>
      <c r="G14" s="35">
        <v>14</v>
      </c>
      <c r="H14" s="45"/>
      <c r="I14" s="45"/>
      <c r="J14" s="45"/>
      <c r="K14" s="45"/>
      <c r="L14" s="45"/>
      <c r="M14" s="20"/>
    </row>
    <row r="15" spans="1:13" s="4" customFormat="1" ht="23.1" customHeight="1" x14ac:dyDescent="0.35">
      <c r="A15" s="46"/>
      <c r="B15" s="12" t="s">
        <v>4</v>
      </c>
      <c r="C15" s="12" t="s">
        <v>119</v>
      </c>
      <c r="D15" s="1">
        <v>18</v>
      </c>
      <c r="E15" s="12" t="s">
        <v>211</v>
      </c>
      <c r="F15" s="35">
        <v>15</v>
      </c>
      <c r="G15" s="35">
        <v>40</v>
      </c>
      <c r="H15" s="45"/>
      <c r="I15" s="45"/>
      <c r="J15" s="45"/>
      <c r="K15" s="45"/>
      <c r="L15" s="45"/>
      <c r="M15" s="20"/>
    </row>
    <row r="16" spans="1:13" s="4" customFormat="1" ht="23.1" customHeight="1" x14ac:dyDescent="0.35">
      <c r="A16" s="124" t="s">
        <v>81</v>
      </c>
      <c r="B16" s="126"/>
      <c r="C16" s="50" t="s">
        <v>119</v>
      </c>
      <c r="D16" s="47">
        <v>11</v>
      </c>
      <c r="E16" s="50" t="s">
        <v>65</v>
      </c>
      <c r="F16" s="48">
        <f>SUM(F5:F15)</f>
        <v>333</v>
      </c>
      <c r="G16" s="48">
        <f>SUM(G5:G15)</f>
        <v>806</v>
      </c>
      <c r="H16" s="48">
        <f t="shared" ref="H16:L16" si="0">SUM(H5:H13)</f>
        <v>4</v>
      </c>
      <c r="I16" s="48">
        <f t="shared" si="0"/>
        <v>0</v>
      </c>
      <c r="J16" s="48">
        <f t="shared" si="0"/>
        <v>1</v>
      </c>
      <c r="K16" s="48">
        <f t="shared" si="0"/>
        <v>0</v>
      </c>
      <c r="L16" s="48">
        <f t="shared" si="0"/>
        <v>0</v>
      </c>
      <c r="M16" s="49"/>
    </row>
    <row r="17" spans="1:13" s="4" customFormat="1" ht="23.1" customHeight="1" x14ac:dyDescent="0.35">
      <c r="A17" s="1"/>
      <c r="B17" s="12" t="s">
        <v>4</v>
      </c>
      <c r="C17" s="12" t="s">
        <v>125</v>
      </c>
      <c r="D17" s="1">
        <v>6</v>
      </c>
      <c r="E17" s="12" t="s">
        <v>127</v>
      </c>
      <c r="F17" s="35">
        <v>70</v>
      </c>
      <c r="G17" s="35">
        <v>254</v>
      </c>
      <c r="H17" s="45">
        <v>1</v>
      </c>
      <c r="I17" s="45"/>
      <c r="J17" s="45"/>
      <c r="K17" s="45"/>
      <c r="L17" s="45"/>
      <c r="M17" s="20"/>
    </row>
    <row r="18" spans="1:13" s="4" customFormat="1" ht="23.1" customHeight="1" x14ac:dyDescent="0.35">
      <c r="A18" s="1"/>
      <c r="B18" s="12" t="s">
        <v>4</v>
      </c>
      <c r="C18" s="12" t="s">
        <v>125</v>
      </c>
      <c r="D18" s="1">
        <v>7</v>
      </c>
      <c r="E18" s="12" t="s">
        <v>128</v>
      </c>
      <c r="F18" s="35">
        <v>25</v>
      </c>
      <c r="G18" s="35">
        <v>50</v>
      </c>
      <c r="H18" s="45">
        <v>1</v>
      </c>
      <c r="I18" s="45"/>
      <c r="J18" s="45"/>
      <c r="K18" s="45"/>
      <c r="L18" s="45"/>
      <c r="M18" s="20"/>
    </row>
    <row r="19" spans="1:13" s="4" customFormat="1" ht="23.1" customHeight="1" x14ac:dyDescent="0.35">
      <c r="A19" s="1"/>
      <c r="B19" s="12" t="s">
        <v>4</v>
      </c>
      <c r="C19" s="12" t="s">
        <v>125</v>
      </c>
      <c r="D19" s="1">
        <v>8</v>
      </c>
      <c r="E19" s="12" t="s">
        <v>129</v>
      </c>
      <c r="F19" s="35">
        <v>72</v>
      </c>
      <c r="G19" s="35">
        <v>170</v>
      </c>
      <c r="H19" s="45">
        <v>1</v>
      </c>
      <c r="I19" s="45">
        <v>1</v>
      </c>
      <c r="J19" s="45"/>
      <c r="K19" s="45">
        <v>1</v>
      </c>
      <c r="L19" s="45"/>
      <c r="M19" s="20"/>
    </row>
    <row r="20" spans="1:13" s="4" customFormat="1" ht="23.1" customHeight="1" x14ac:dyDescent="0.35">
      <c r="A20" s="1"/>
      <c r="B20" s="12" t="s">
        <v>4</v>
      </c>
      <c r="C20" s="12" t="s">
        <v>125</v>
      </c>
      <c r="D20" s="1">
        <v>9</v>
      </c>
      <c r="E20" s="12" t="s">
        <v>125</v>
      </c>
      <c r="F20" s="35">
        <v>91</v>
      </c>
      <c r="G20" s="35">
        <v>200</v>
      </c>
      <c r="H20" s="45">
        <v>1</v>
      </c>
      <c r="I20" s="45"/>
      <c r="J20" s="45"/>
      <c r="K20" s="45"/>
      <c r="L20" s="45"/>
      <c r="M20" s="20"/>
    </row>
    <row r="21" spans="1:13" s="4" customFormat="1" ht="23.1" customHeight="1" x14ac:dyDescent="0.35">
      <c r="A21" s="1"/>
      <c r="B21" s="12" t="s">
        <v>4</v>
      </c>
      <c r="C21" s="12" t="s">
        <v>125</v>
      </c>
      <c r="D21" s="1">
        <v>10</v>
      </c>
      <c r="E21" s="12" t="s">
        <v>130</v>
      </c>
      <c r="F21" s="35">
        <v>5</v>
      </c>
      <c r="G21" s="35">
        <v>17</v>
      </c>
      <c r="H21" s="45"/>
      <c r="I21" s="45">
        <v>1</v>
      </c>
      <c r="J21" s="45"/>
      <c r="K21" s="45"/>
      <c r="L21" s="45"/>
      <c r="M21" s="20"/>
    </row>
    <row r="22" spans="1:13" s="4" customFormat="1" ht="23.1" customHeight="1" x14ac:dyDescent="0.35">
      <c r="A22" s="1"/>
      <c r="B22" s="12" t="s">
        <v>4</v>
      </c>
      <c r="C22" s="12" t="s">
        <v>125</v>
      </c>
      <c r="D22" s="1">
        <v>11</v>
      </c>
      <c r="E22" s="12" t="s">
        <v>131</v>
      </c>
      <c r="F22" s="35">
        <v>17</v>
      </c>
      <c r="G22" s="35">
        <v>70</v>
      </c>
      <c r="H22" s="45"/>
      <c r="I22" s="45"/>
      <c r="J22" s="45"/>
      <c r="K22" s="45"/>
      <c r="L22" s="45"/>
      <c r="M22" s="20"/>
    </row>
    <row r="23" spans="1:13" s="4" customFormat="1" ht="23.1" customHeight="1" x14ac:dyDescent="0.35">
      <c r="A23" s="1"/>
      <c r="B23" s="12" t="s">
        <v>4</v>
      </c>
      <c r="C23" s="12" t="s">
        <v>125</v>
      </c>
      <c r="D23" s="1">
        <v>12</v>
      </c>
      <c r="E23" s="12" t="s">
        <v>129</v>
      </c>
      <c r="F23" s="35">
        <v>99</v>
      </c>
      <c r="G23" s="35">
        <v>320</v>
      </c>
      <c r="H23" s="45"/>
      <c r="I23" s="45"/>
      <c r="J23" s="45"/>
      <c r="K23" s="45"/>
      <c r="L23" s="45"/>
      <c r="M23" s="20"/>
    </row>
    <row r="24" spans="1:13" s="4" customFormat="1" ht="23.1" customHeight="1" x14ac:dyDescent="0.35">
      <c r="A24" s="1"/>
      <c r="B24" s="12" t="s">
        <v>4</v>
      </c>
      <c r="C24" s="12" t="s">
        <v>125</v>
      </c>
      <c r="D24" s="1">
        <v>17</v>
      </c>
      <c r="E24" s="12" t="s">
        <v>127</v>
      </c>
      <c r="F24" s="35">
        <v>54</v>
      </c>
      <c r="G24" s="35">
        <v>200</v>
      </c>
      <c r="H24" s="45"/>
      <c r="I24" s="45"/>
      <c r="J24" s="45"/>
      <c r="K24" s="45"/>
      <c r="L24" s="45"/>
      <c r="M24" s="20"/>
    </row>
    <row r="25" spans="1:13" s="4" customFormat="1" ht="23.1" customHeight="1" x14ac:dyDescent="0.35">
      <c r="A25" s="124" t="s">
        <v>18</v>
      </c>
      <c r="B25" s="125"/>
      <c r="C25" s="50" t="s">
        <v>126</v>
      </c>
      <c r="D25" s="47">
        <f>COUNTA(D17:D24)</f>
        <v>8</v>
      </c>
      <c r="E25" s="50" t="s">
        <v>65</v>
      </c>
      <c r="F25" s="48">
        <f>SUM(F17:F24)</f>
        <v>433</v>
      </c>
      <c r="G25" s="48">
        <f t="shared" ref="G25:L25" si="1">SUM(G17:G24)</f>
        <v>1281</v>
      </c>
      <c r="H25" s="48">
        <f>SUM(H17:H24)</f>
        <v>4</v>
      </c>
      <c r="I25" s="48">
        <f t="shared" si="1"/>
        <v>2</v>
      </c>
      <c r="J25" s="48">
        <f t="shared" si="1"/>
        <v>0</v>
      </c>
      <c r="K25" s="48">
        <f t="shared" si="1"/>
        <v>1</v>
      </c>
      <c r="L25" s="48">
        <f t="shared" si="1"/>
        <v>0</v>
      </c>
      <c r="M25" s="49"/>
    </row>
    <row r="26" spans="1:13" s="4" customFormat="1" ht="23.1" customHeight="1" x14ac:dyDescent="0.35">
      <c r="A26" s="1"/>
      <c r="B26" s="12" t="s">
        <v>4</v>
      </c>
      <c r="C26" s="12" t="s">
        <v>132</v>
      </c>
      <c r="D26" s="1">
        <v>3</v>
      </c>
      <c r="E26" s="12" t="s">
        <v>134</v>
      </c>
      <c r="F26" s="35">
        <v>3</v>
      </c>
      <c r="G26" s="35">
        <v>10</v>
      </c>
      <c r="H26" s="45"/>
      <c r="I26" s="45"/>
      <c r="J26" s="45"/>
      <c r="K26" s="45"/>
      <c r="L26" s="45"/>
      <c r="M26" s="20"/>
    </row>
    <row r="27" spans="1:13" s="4" customFormat="1" ht="23.1" customHeight="1" x14ac:dyDescent="0.35">
      <c r="A27" s="1"/>
      <c r="B27" s="12" t="s">
        <v>4</v>
      </c>
      <c r="C27" s="12" t="s">
        <v>132</v>
      </c>
      <c r="D27" s="1">
        <v>5</v>
      </c>
      <c r="E27" s="12" t="s">
        <v>132</v>
      </c>
      <c r="F27" s="35">
        <v>31</v>
      </c>
      <c r="G27" s="35">
        <v>65</v>
      </c>
      <c r="H27" s="45"/>
      <c r="I27" s="45"/>
      <c r="J27" s="45"/>
      <c r="K27" s="45"/>
      <c r="L27" s="45"/>
      <c r="M27" s="20"/>
    </row>
    <row r="28" spans="1:13" s="4" customFormat="1" ht="23.1" customHeight="1" x14ac:dyDescent="0.35">
      <c r="A28" s="1"/>
      <c r="B28" s="12" t="s">
        <v>4</v>
      </c>
      <c r="C28" s="12" t="s">
        <v>132</v>
      </c>
      <c r="D28" s="1">
        <v>6</v>
      </c>
      <c r="E28" s="12" t="s">
        <v>132</v>
      </c>
      <c r="F28" s="35">
        <v>40</v>
      </c>
      <c r="G28" s="35">
        <v>90</v>
      </c>
      <c r="H28" s="45">
        <v>1</v>
      </c>
      <c r="I28" s="45"/>
      <c r="J28" s="45"/>
      <c r="K28" s="45"/>
      <c r="L28" s="45"/>
      <c r="M28" s="20"/>
    </row>
    <row r="29" spans="1:13" s="4" customFormat="1" ht="23.1" customHeight="1" x14ac:dyDescent="0.35">
      <c r="A29" s="1"/>
      <c r="B29" s="12" t="s">
        <v>4</v>
      </c>
      <c r="C29" s="12" t="s">
        <v>132</v>
      </c>
      <c r="D29" s="1">
        <v>8</v>
      </c>
      <c r="E29" s="12" t="s">
        <v>135</v>
      </c>
      <c r="F29" s="35">
        <v>33</v>
      </c>
      <c r="G29" s="35">
        <v>126</v>
      </c>
      <c r="H29" s="45"/>
      <c r="I29" s="45"/>
      <c r="J29" s="45"/>
      <c r="K29" s="45"/>
      <c r="L29" s="45"/>
      <c r="M29" s="20"/>
    </row>
    <row r="30" spans="1:13" s="4" customFormat="1" ht="23.1" customHeight="1" x14ac:dyDescent="0.35">
      <c r="A30" s="1"/>
      <c r="B30" s="12" t="s">
        <v>4</v>
      </c>
      <c r="C30" s="12" t="s">
        <v>132</v>
      </c>
      <c r="D30" s="1">
        <v>9</v>
      </c>
      <c r="E30" s="12" t="s">
        <v>136</v>
      </c>
      <c r="F30" s="35">
        <v>3</v>
      </c>
      <c r="G30" s="35">
        <v>10</v>
      </c>
      <c r="H30" s="45">
        <v>1</v>
      </c>
      <c r="I30" s="45"/>
      <c r="J30" s="45"/>
      <c r="K30" s="45"/>
      <c r="L30" s="45"/>
      <c r="M30" s="20"/>
    </row>
    <row r="31" spans="1:13" s="4" customFormat="1" ht="23.1" customHeight="1" x14ac:dyDescent="0.35">
      <c r="A31" s="124" t="s">
        <v>18</v>
      </c>
      <c r="B31" s="125"/>
      <c r="C31" s="50" t="s">
        <v>133</v>
      </c>
      <c r="D31" s="47">
        <f>COUNTA(D26:D30)</f>
        <v>5</v>
      </c>
      <c r="E31" s="50" t="s">
        <v>65</v>
      </c>
      <c r="F31" s="48">
        <f t="shared" ref="F31:L31" si="2">SUM(F26:F30)</f>
        <v>110</v>
      </c>
      <c r="G31" s="48">
        <f t="shared" si="2"/>
        <v>301</v>
      </c>
      <c r="H31" s="48">
        <f t="shared" si="2"/>
        <v>2</v>
      </c>
      <c r="I31" s="48">
        <f t="shared" si="2"/>
        <v>0</v>
      </c>
      <c r="J31" s="48">
        <f t="shared" si="2"/>
        <v>0</v>
      </c>
      <c r="K31" s="48">
        <f t="shared" si="2"/>
        <v>0</v>
      </c>
      <c r="L31" s="48">
        <f t="shared" si="2"/>
        <v>0</v>
      </c>
      <c r="M31" s="49"/>
    </row>
    <row r="32" spans="1:13" s="4" customFormat="1" ht="23.1" customHeight="1" x14ac:dyDescent="0.35">
      <c r="A32" s="1"/>
      <c r="B32" s="12" t="s">
        <v>4</v>
      </c>
      <c r="C32" s="12" t="s">
        <v>137</v>
      </c>
      <c r="D32" s="1">
        <v>5</v>
      </c>
      <c r="E32" s="12" t="s">
        <v>139</v>
      </c>
      <c r="F32" s="35">
        <v>2</v>
      </c>
      <c r="G32" s="35">
        <v>5</v>
      </c>
      <c r="H32" s="35">
        <v>2</v>
      </c>
      <c r="I32" s="35"/>
      <c r="J32" s="35"/>
      <c r="K32" s="35"/>
      <c r="L32" s="35"/>
      <c r="M32" s="5"/>
    </row>
    <row r="33" spans="1:13" s="4" customFormat="1" ht="23.1" customHeight="1" x14ac:dyDescent="0.35">
      <c r="A33" s="1"/>
      <c r="B33" s="12" t="s">
        <v>4</v>
      </c>
      <c r="C33" s="12" t="s">
        <v>137</v>
      </c>
      <c r="D33" s="1">
        <v>7</v>
      </c>
      <c r="E33" s="12" t="s">
        <v>140</v>
      </c>
      <c r="F33" s="35">
        <v>1</v>
      </c>
      <c r="G33" s="35">
        <v>1</v>
      </c>
      <c r="H33" s="35"/>
      <c r="I33" s="35"/>
      <c r="J33" s="35"/>
      <c r="K33" s="35"/>
      <c r="L33" s="35"/>
      <c r="M33" s="5"/>
    </row>
    <row r="34" spans="1:13" s="4" customFormat="1" ht="23.1" customHeight="1" x14ac:dyDescent="0.35">
      <c r="A34" s="124" t="s">
        <v>18</v>
      </c>
      <c r="B34" s="125"/>
      <c r="C34" s="50" t="s">
        <v>137</v>
      </c>
      <c r="D34" s="47">
        <f>COUNTA(D32:D33)</f>
        <v>2</v>
      </c>
      <c r="E34" s="50" t="s">
        <v>65</v>
      </c>
      <c r="F34" s="48">
        <f t="shared" ref="F34:L34" si="3">SUM(F32:F33)</f>
        <v>3</v>
      </c>
      <c r="G34" s="48">
        <f t="shared" si="3"/>
        <v>6</v>
      </c>
      <c r="H34" s="48">
        <f t="shared" si="3"/>
        <v>2</v>
      </c>
      <c r="I34" s="48">
        <f t="shared" si="3"/>
        <v>0</v>
      </c>
      <c r="J34" s="48">
        <f t="shared" si="3"/>
        <v>0</v>
      </c>
      <c r="K34" s="48">
        <f t="shared" si="3"/>
        <v>0</v>
      </c>
      <c r="L34" s="48">
        <f t="shared" si="3"/>
        <v>0</v>
      </c>
      <c r="M34" s="49"/>
    </row>
    <row r="35" spans="1:13" s="4" customFormat="1" ht="21" x14ac:dyDescent="0.35">
      <c r="A35" s="5"/>
      <c r="B35" s="12" t="s">
        <v>4</v>
      </c>
      <c r="C35" s="12" t="s">
        <v>138</v>
      </c>
      <c r="D35" s="1">
        <v>7</v>
      </c>
      <c r="E35" s="12" t="s">
        <v>141</v>
      </c>
      <c r="F35" s="51">
        <v>14</v>
      </c>
      <c r="G35" s="51">
        <v>35</v>
      </c>
      <c r="H35" s="51">
        <v>1</v>
      </c>
      <c r="I35" s="51">
        <v>1</v>
      </c>
      <c r="J35" s="51"/>
      <c r="K35" s="51"/>
      <c r="L35" s="51"/>
      <c r="M35" s="5"/>
    </row>
    <row r="36" spans="1:13" s="89" customFormat="1" ht="21" x14ac:dyDescent="0.35">
      <c r="A36" s="105"/>
      <c r="B36" s="21" t="s">
        <v>4</v>
      </c>
      <c r="C36" s="21" t="s">
        <v>138</v>
      </c>
      <c r="D36" s="86">
        <v>11</v>
      </c>
      <c r="E36" s="21" t="s">
        <v>142</v>
      </c>
      <c r="F36" s="96">
        <v>21</v>
      </c>
      <c r="G36" s="96">
        <v>46</v>
      </c>
      <c r="H36" s="96">
        <v>1</v>
      </c>
      <c r="I36" s="96"/>
      <c r="J36" s="96"/>
      <c r="K36" s="96"/>
      <c r="L36" s="96"/>
      <c r="M36" s="105"/>
    </row>
    <row r="37" spans="1:13" s="4" customFormat="1" ht="21" x14ac:dyDescent="0.35">
      <c r="A37" s="124" t="s">
        <v>18</v>
      </c>
      <c r="B37" s="125"/>
      <c r="C37" s="50" t="s">
        <v>138</v>
      </c>
      <c r="D37" s="47">
        <f>COUNTA(D35:D36)</f>
        <v>2</v>
      </c>
      <c r="E37" s="50" t="s">
        <v>65</v>
      </c>
      <c r="F37" s="48">
        <f t="shared" ref="F37:L37" si="4">SUM(F35:F36)</f>
        <v>35</v>
      </c>
      <c r="G37" s="48">
        <f t="shared" si="4"/>
        <v>81</v>
      </c>
      <c r="H37" s="48">
        <f t="shared" si="4"/>
        <v>2</v>
      </c>
      <c r="I37" s="48">
        <f t="shared" si="4"/>
        <v>1</v>
      </c>
      <c r="J37" s="48">
        <f t="shared" si="4"/>
        <v>0</v>
      </c>
      <c r="K37" s="48">
        <f t="shared" si="4"/>
        <v>0</v>
      </c>
      <c r="L37" s="48">
        <f t="shared" si="4"/>
        <v>0</v>
      </c>
      <c r="M37" s="49"/>
    </row>
    <row r="38" spans="1:13" s="4" customFormat="1" ht="21" x14ac:dyDescent="0.35">
      <c r="A38" s="78" t="s">
        <v>18</v>
      </c>
      <c r="B38" s="79">
        <f>COUNTA(C16,C25,C31,C34,C37)</f>
        <v>5</v>
      </c>
      <c r="C38" s="53" t="s">
        <v>189</v>
      </c>
      <c r="D38" s="52">
        <f>SUM(D16,D25,D31,D34,D37)</f>
        <v>28</v>
      </c>
      <c r="E38" s="52" t="s">
        <v>65</v>
      </c>
      <c r="F38" s="52">
        <f t="shared" ref="F38:L38" si="5">SUM(F16,F25,F31,F34,F37)</f>
        <v>914</v>
      </c>
      <c r="G38" s="54">
        <f t="shared" si="5"/>
        <v>2475</v>
      </c>
      <c r="H38" s="52">
        <f t="shared" si="5"/>
        <v>14</v>
      </c>
      <c r="I38" s="52">
        <f t="shared" si="5"/>
        <v>3</v>
      </c>
      <c r="J38" s="52">
        <f t="shared" si="5"/>
        <v>1</v>
      </c>
      <c r="K38" s="52">
        <f t="shared" si="5"/>
        <v>1</v>
      </c>
      <c r="L38" s="52">
        <f t="shared" si="5"/>
        <v>0</v>
      </c>
      <c r="M38" s="52"/>
    </row>
  </sheetData>
  <mergeCells count="11">
    <mergeCell ref="A1:M1"/>
    <mergeCell ref="A2:M2"/>
    <mergeCell ref="A3:A4"/>
    <mergeCell ref="B3:B4"/>
    <mergeCell ref="C3:L3"/>
    <mergeCell ref="M3:M4"/>
    <mergeCell ref="A16:B16"/>
    <mergeCell ref="A25:B25"/>
    <mergeCell ref="A31:B31"/>
    <mergeCell ref="A34:B34"/>
    <mergeCell ref="A37:B37"/>
  </mergeCells>
  <pageMargins left="0.25" right="0.25" top="0.75" bottom="0.75" header="0.3" footer="0.3"/>
  <pageSetup paperSize="9" scale="69" fitToHeight="0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M18"/>
  <sheetViews>
    <sheetView view="pageBreakPreview" zoomScale="80" zoomScaleNormal="70" zoomScaleSheetLayoutView="80" workbookViewId="0">
      <selection activeCell="B13" sqref="B13:M13"/>
    </sheetView>
  </sheetViews>
  <sheetFormatPr defaultColWidth="9" defaultRowHeight="15" x14ac:dyDescent="0.25"/>
  <cols>
    <col min="1" max="1" width="5.875" style="3" customWidth="1"/>
    <col min="2" max="2" width="10.125" style="13" bestFit="1" customWidth="1"/>
    <col min="3" max="3" width="12.625" style="13" customWidth="1"/>
    <col min="4" max="4" width="5.25" style="3" bestFit="1" customWidth="1"/>
    <col min="5" max="5" width="14.375" style="13" customWidth="1"/>
    <col min="6" max="6" width="19.375" style="26" customWidth="1"/>
    <col min="7" max="7" width="21.25" style="26" bestFit="1" customWidth="1"/>
    <col min="8" max="8" width="10.625" style="26" bestFit="1" customWidth="1"/>
    <col min="9" max="9" width="15.375" style="26" bestFit="1" customWidth="1"/>
    <col min="10" max="10" width="14.625" style="26" bestFit="1" customWidth="1"/>
    <col min="11" max="11" width="18.875" style="26" bestFit="1" customWidth="1"/>
    <col min="12" max="12" width="12.25" style="26" bestFit="1" customWidth="1"/>
    <col min="13" max="13" width="31.625" style="3" customWidth="1"/>
    <col min="14" max="16384" width="9" style="3"/>
  </cols>
  <sheetData>
    <row r="1" spans="1:13" s="19" customFormat="1" ht="36" x14ac:dyDescent="0.55000000000000004">
      <c r="A1" s="123" t="s">
        <v>267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</row>
    <row r="2" spans="1:13" s="4" customFormat="1" ht="5.25" customHeight="1" x14ac:dyDescent="0.35">
      <c r="A2" s="119"/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</row>
    <row r="3" spans="1:13" s="4" customFormat="1" ht="25.5" customHeight="1" x14ac:dyDescent="0.35">
      <c r="A3" s="120" t="s">
        <v>0</v>
      </c>
      <c r="B3" s="120" t="s">
        <v>1</v>
      </c>
      <c r="C3" s="115" t="s">
        <v>68</v>
      </c>
      <c r="D3" s="116"/>
      <c r="E3" s="116"/>
      <c r="F3" s="116"/>
      <c r="G3" s="116"/>
      <c r="H3" s="116"/>
      <c r="I3" s="116"/>
      <c r="J3" s="116"/>
      <c r="K3" s="116"/>
      <c r="L3" s="117"/>
      <c r="M3" s="122" t="s">
        <v>3</v>
      </c>
    </row>
    <row r="4" spans="1:13" s="4" customFormat="1" ht="25.5" customHeight="1" x14ac:dyDescent="0.35">
      <c r="A4" s="121"/>
      <c r="B4" s="121"/>
      <c r="C4" s="10" t="s">
        <v>2</v>
      </c>
      <c r="D4" s="10" t="s">
        <v>64</v>
      </c>
      <c r="E4" s="10" t="s">
        <v>65</v>
      </c>
      <c r="F4" s="24" t="s">
        <v>52</v>
      </c>
      <c r="G4" s="24" t="s">
        <v>197</v>
      </c>
      <c r="H4" s="24" t="s">
        <v>69</v>
      </c>
      <c r="I4" s="24" t="s">
        <v>70</v>
      </c>
      <c r="J4" s="24" t="s">
        <v>71</v>
      </c>
      <c r="K4" s="24" t="s">
        <v>72</v>
      </c>
      <c r="L4" s="24" t="s">
        <v>73</v>
      </c>
      <c r="M4" s="122"/>
    </row>
    <row r="5" spans="1:13" s="4" customFormat="1" ht="23.1" customHeight="1" x14ac:dyDescent="0.35">
      <c r="A5" s="1">
        <v>3</v>
      </c>
      <c r="B5" s="12" t="s">
        <v>6</v>
      </c>
      <c r="C5" s="12" t="s">
        <v>32</v>
      </c>
      <c r="D5" s="1">
        <v>6</v>
      </c>
      <c r="E5" s="12" t="s">
        <v>143</v>
      </c>
      <c r="F5" s="35">
        <v>104</v>
      </c>
      <c r="G5" s="35">
        <v>111</v>
      </c>
      <c r="H5" s="45"/>
      <c r="I5" s="45"/>
      <c r="J5" s="45"/>
      <c r="K5" s="45"/>
      <c r="L5" s="45"/>
      <c r="M5" s="20"/>
    </row>
    <row r="6" spans="1:13" s="4" customFormat="1" ht="23.1" customHeight="1" x14ac:dyDescent="0.35">
      <c r="A6" s="1"/>
      <c r="B6" s="12" t="s">
        <v>6</v>
      </c>
      <c r="C6" s="12" t="s">
        <v>32</v>
      </c>
      <c r="D6" s="1">
        <v>8</v>
      </c>
      <c r="E6" s="12" t="s">
        <v>144</v>
      </c>
      <c r="F6" s="35">
        <v>76</v>
      </c>
      <c r="G6" s="35">
        <v>170</v>
      </c>
      <c r="H6" s="45"/>
      <c r="I6" s="45"/>
      <c r="J6" s="45"/>
      <c r="K6" s="45"/>
      <c r="L6" s="45"/>
      <c r="M6" s="20"/>
    </row>
    <row r="7" spans="1:13" s="4" customFormat="1" ht="23.1" customHeight="1" x14ac:dyDescent="0.35">
      <c r="A7" s="124" t="s">
        <v>81</v>
      </c>
      <c r="B7" s="126"/>
      <c r="C7" s="50" t="s">
        <v>32</v>
      </c>
      <c r="D7" s="47">
        <f>COUNTA(D5:D6)</f>
        <v>2</v>
      </c>
      <c r="E7" s="50" t="s">
        <v>65</v>
      </c>
      <c r="F7" s="48">
        <f t="shared" ref="F7:L7" si="0">SUM(F5:F6)</f>
        <v>180</v>
      </c>
      <c r="G7" s="48">
        <f t="shared" si="0"/>
        <v>281</v>
      </c>
      <c r="H7" s="48">
        <f t="shared" si="0"/>
        <v>0</v>
      </c>
      <c r="I7" s="48">
        <f t="shared" si="0"/>
        <v>0</v>
      </c>
      <c r="J7" s="48">
        <f t="shared" si="0"/>
        <v>0</v>
      </c>
      <c r="K7" s="48">
        <f t="shared" si="0"/>
        <v>0</v>
      </c>
      <c r="L7" s="48">
        <f t="shared" si="0"/>
        <v>0</v>
      </c>
      <c r="M7" s="49"/>
    </row>
    <row r="8" spans="1:13" s="4" customFormat="1" ht="23.1" customHeight="1" x14ac:dyDescent="0.35">
      <c r="A8" s="1"/>
      <c r="B8" s="12" t="s">
        <v>6</v>
      </c>
      <c r="C8" s="12" t="s">
        <v>33</v>
      </c>
      <c r="D8" s="1">
        <v>1</v>
      </c>
      <c r="E8" s="12" t="s">
        <v>145</v>
      </c>
      <c r="F8" s="35">
        <v>16</v>
      </c>
      <c r="G8" s="35">
        <v>60</v>
      </c>
      <c r="H8" s="45"/>
      <c r="I8" s="45"/>
      <c r="J8" s="45"/>
      <c r="K8" s="45"/>
      <c r="L8" s="45"/>
      <c r="M8" s="20"/>
    </row>
    <row r="9" spans="1:13" s="4" customFormat="1" ht="23.1" customHeight="1" x14ac:dyDescent="0.35">
      <c r="A9" s="1"/>
      <c r="B9" s="12" t="s">
        <v>6</v>
      </c>
      <c r="C9" s="12" t="s">
        <v>33</v>
      </c>
      <c r="D9" s="1">
        <v>2</v>
      </c>
      <c r="E9" s="12" t="s">
        <v>146</v>
      </c>
      <c r="F9" s="35">
        <v>36</v>
      </c>
      <c r="G9" s="35">
        <v>41</v>
      </c>
      <c r="H9" s="45"/>
      <c r="I9" s="45"/>
      <c r="J9" s="45"/>
      <c r="K9" s="45"/>
      <c r="L9" s="45"/>
      <c r="M9" s="20"/>
    </row>
    <row r="10" spans="1:13" s="4" customFormat="1" ht="23.1" customHeight="1" x14ac:dyDescent="0.35">
      <c r="A10" s="1"/>
      <c r="B10" s="12" t="s">
        <v>6</v>
      </c>
      <c r="C10" s="12" t="s">
        <v>33</v>
      </c>
      <c r="D10" s="1">
        <v>3</v>
      </c>
      <c r="E10" s="12" t="s">
        <v>147</v>
      </c>
      <c r="F10" s="35">
        <v>36</v>
      </c>
      <c r="G10" s="35">
        <v>85</v>
      </c>
      <c r="H10" s="45"/>
      <c r="I10" s="45"/>
      <c r="J10" s="45"/>
      <c r="K10" s="45"/>
      <c r="L10" s="45"/>
      <c r="M10" s="20"/>
    </row>
    <row r="11" spans="1:13" s="4" customFormat="1" ht="23.1" customHeight="1" x14ac:dyDescent="0.35">
      <c r="A11" s="1"/>
      <c r="B11" s="12" t="s">
        <v>6</v>
      </c>
      <c r="C11" s="12" t="s">
        <v>33</v>
      </c>
      <c r="D11" s="1">
        <v>8</v>
      </c>
      <c r="E11" s="56" t="s">
        <v>148</v>
      </c>
      <c r="F11" s="35">
        <v>30</v>
      </c>
      <c r="G11" s="35">
        <v>57</v>
      </c>
      <c r="H11" s="45"/>
      <c r="I11" s="45"/>
      <c r="J11" s="45"/>
      <c r="K11" s="45"/>
      <c r="L11" s="45"/>
      <c r="M11" s="20"/>
    </row>
    <row r="12" spans="1:13" s="4" customFormat="1" ht="23.1" customHeight="1" x14ac:dyDescent="0.35">
      <c r="A12" s="124" t="s">
        <v>18</v>
      </c>
      <c r="B12" s="125"/>
      <c r="C12" s="50" t="s">
        <v>33</v>
      </c>
      <c r="D12" s="47">
        <f>COUNTA(D8:D11)</f>
        <v>4</v>
      </c>
      <c r="E12" s="50" t="s">
        <v>65</v>
      </c>
      <c r="F12" s="48">
        <f t="shared" ref="F12:L12" si="1">SUM(F8:F11)</f>
        <v>118</v>
      </c>
      <c r="G12" s="48">
        <f t="shared" si="1"/>
        <v>243</v>
      </c>
      <c r="H12" s="48">
        <f t="shared" si="1"/>
        <v>0</v>
      </c>
      <c r="I12" s="48">
        <f t="shared" si="1"/>
        <v>0</v>
      </c>
      <c r="J12" s="48">
        <f t="shared" si="1"/>
        <v>0</v>
      </c>
      <c r="K12" s="48">
        <f t="shared" si="1"/>
        <v>0</v>
      </c>
      <c r="L12" s="48">
        <f t="shared" si="1"/>
        <v>0</v>
      </c>
      <c r="M12" s="49"/>
    </row>
    <row r="13" spans="1:13" s="4" customFormat="1" ht="23.1" customHeight="1" x14ac:dyDescent="0.35">
      <c r="A13" s="1"/>
      <c r="B13" s="21" t="s">
        <v>6</v>
      </c>
      <c r="C13" s="21" t="s">
        <v>34</v>
      </c>
      <c r="D13" s="86">
        <v>5</v>
      </c>
      <c r="E13" s="21" t="s">
        <v>149</v>
      </c>
      <c r="F13" s="36">
        <v>3</v>
      </c>
      <c r="G13" s="36">
        <v>3</v>
      </c>
      <c r="H13" s="87"/>
      <c r="I13" s="87"/>
      <c r="J13" s="87"/>
      <c r="K13" s="87"/>
      <c r="L13" s="87"/>
      <c r="M13" s="88"/>
    </row>
    <row r="14" spans="1:13" s="4" customFormat="1" ht="23.1" customHeight="1" x14ac:dyDescent="0.35">
      <c r="A14" s="1"/>
      <c r="B14" s="12" t="s">
        <v>6</v>
      </c>
      <c r="C14" s="12" t="s">
        <v>34</v>
      </c>
      <c r="D14" s="1">
        <v>8</v>
      </c>
      <c r="E14" s="12" t="s">
        <v>193</v>
      </c>
      <c r="F14" s="35">
        <v>140</v>
      </c>
      <c r="G14" s="35">
        <v>310</v>
      </c>
      <c r="H14" s="45"/>
      <c r="I14" s="45"/>
      <c r="J14" s="45"/>
      <c r="K14" s="45"/>
      <c r="L14" s="45"/>
      <c r="M14" s="20"/>
    </row>
    <row r="15" spans="1:13" s="4" customFormat="1" ht="23.1" customHeight="1" x14ac:dyDescent="0.35">
      <c r="A15" s="1"/>
      <c r="B15" s="12" t="s">
        <v>6</v>
      </c>
      <c r="C15" s="12" t="s">
        <v>34</v>
      </c>
      <c r="D15" s="1">
        <v>9</v>
      </c>
      <c r="E15" s="12" t="s">
        <v>150</v>
      </c>
      <c r="F15" s="35">
        <v>120</v>
      </c>
      <c r="G15" s="35">
        <v>320</v>
      </c>
      <c r="H15" s="45"/>
      <c r="I15" s="45"/>
      <c r="J15" s="45"/>
      <c r="K15" s="45"/>
      <c r="L15" s="45"/>
      <c r="M15" s="20"/>
    </row>
    <row r="16" spans="1:13" s="4" customFormat="1" ht="23.1" customHeight="1" x14ac:dyDescent="0.35">
      <c r="A16" s="1"/>
      <c r="B16" s="12" t="s">
        <v>6</v>
      </c>
      <c r="C16" s="12" t="s">
        <v>34</v>
      </c>
      <c r="D16" s="1">
        <v>10</v>
      </c>
      <c r="E16" s="12" t="s">
        <v>151</v>
      </c>
      <c r="F16" s="35">
        <v>104</v>
      </c>
      <c r="G16" s="35">
        <v>318</v>
      </c>
      <c r="H16" s="45"/>
      <c r="I16" s="45"/>
      <c r="J16" s="45"/>
      <c r="K16" s="45"/>
      <c r="L16" s="45"/>
      <c r="M16" s="20"/>
    </row>
    <row r="17" spans="1:13" s="4" customFormat="1" ht="23.1" customHeight="1" x14ac:dyDescent="0.35">
      <c r="A17" s="124" t="s">
        <v>18</v>
      </c>
      <c r="B17" s="125"/>
      <c r="C17" s="50" t="s">
        <v>34</v>
      </c>
      <c r="D17" s="47">
        <f>COUNTA(D13:D16)</f>
        <v>4</v>
      </c>
      <c r="E17" s="50" t="s">
        <v>65</v>
      </c>
      <c r="F17" s="48">
        <f t="shared" ref="F17:L17" si="2">SUM(F13:F16)</f>
        <v>367</v>
      </c>
      <c r="G17" s="48">
        <f t="shared" si="2"/>
        <v>951</v>
      </c>
      <c r="H17" s="48">
        <f t="shared" si="2"/>
        <v>0</v>
      </c>
      <c r="I17" s="48">
        <f t="shared" si="2"/>
        <v>0</v>
      </c>
      <c r="J17" s="48">
        <f t="shared" si="2"/>
        <v>0</v>
      </c>
      <c r="K17" s="48">
        <f t="shared" si="2"/>
        <v>0</v>
      </c>
      <c r="L17" s="48">
        <f t="shared" si="2"/>
        <v>0</v>
      </c>
      <c r="M17" s="49"/>
    </row>
    <row r="18" spans="1:13" s="4" customFormat="1" ht="21" x14ac:dyDescent="0.35">
      <c r="A18" s="78" t="s">
        <v>18</v>
      </c>
      <c r="B18" s="79">
        <f>COUNTA(C7,C12,C17)</f>
        <v>3</v>
      </c>
      <c r="C18" s="53" t="s">
        <v>2</v>
      </c>
      <c r="D18" s="52">
        <f>SUM(D7,D12,D17)</f>
        <v>10</v>
      </c>
      <c r="E18" s="52" t="s">
        <v>65</v>
      </c>
      <c r="F18" s="55">
        <f t="shared" ref="F18:L18" si="3">SUM(F7,F12,F17)</f>
        <v>665</v>
      </c>
      <c r="G18" s="55">
        <f>SUM(G7,G12,G17)</f>
        <v>1475</v>
      </c>
      <c r="H18" s="55">
        <f t="shared" si="3"/>
        <v>0</v>
      </c>
      <c r="I18" s="55">
        <f t="shared" si="3"/>
        <v>0</v>
      </c>
      <c r="J18" s="55">
        <f t="shared" si="3"/>
        <v>0</v>
      </c>
      <c r="K18" s="55">
        <f t="shared" si="3"/>
        <v>0</v>
      </c>
      <c r="L18" s="55">
        <f t="shared" si="3"/>
        <v>0</v>
      </c>
      <c r="M18" s="52"/>
    </row>
  </sheetData>
  <mergeCells count="9">
    <mergeCell ref="A7:B7"/>
    <mergeCell ref="A12:B12"/>
    <mergeCell ref="A17:B17"/>
    <mergeCell ref="A1:M1"/>
    <mergeCell ref="A2:M2"/>
    <mergeCell ref="A3:A4"/>
    <mergeCell ref="B3:B4"/>
    <mergeCell ref="C3:L3"/>
    <mergeCell ref="M3:M4"/>
  </mergeCells>
  <pageMargins left="0.25" right="0.25" top="0.75" bottom="0.75" header="0.3" footer="0.3"/>
  <pageSetup paperSize="9" scale="69" fitToHeight="0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  <pageSetUpPr fitToPage="1"/>
  </sheetPr>
  <dimension ref="A1:M13"/>
  <sheetViews>
    <sheetView view="pageBreakPreview" zoomScale="80" zoomScaleNormal="70" zoomScaleSheetLayoutView="80" workbookViewId="0">
      <selection sqref="A1:M1"/>
    </sheetView>
  </sheetViews>
  <sheetFormatPr defaultColWidth="9" defaultRowHeight="15" x14ac:dyDescent="0.25"/>
  <cols>
    <col min="1" max="1" width="5.875" style="3" customWidth="1"/>
    <col min="2" max="2" width="10.125" style="13" bestFit="1" customWidth="1"/>
    <col min="3" max="3" width="12.625" style="13" customWidth="1"/>
    <col min="4" max="4" width="5.25" style="3" bestFit="1" customWidth="1"/>
    <col min="5" max="5" width="14.375" style="13" customWidth="1"/>
    <col min="6" max="6" width="19.375" style="26" customWidth="1"/>
    <col min="7" max="7" width="21.25" style="26" bestFit="1" customWidth="1"/>
    <col min="8" max="8" width="10.625" style="26" bestFit="1" customWidth="1"/>
    <col min="9" max="9" width="15.375" style="26" bestFit="1" customWidth="1"/>
    <col min="10" max="10" width="14.625" style="26" bestFit="1" customWidth="1"/>
    <col min="11" max="11" width="18.875" style="26" bestFit="1" customWidth="1"/>
    <col min="12" max="12" width="12.25" style="26" bestFit="1" customWidth="1"/>
    <col min="13" max="13" width="31.625" style="3" customWidth="1"/>
    <col min="14" max="16384" width="9" style="3"/>
  </cols>
  <sheetData>
    <row r="1" spans="1:13" s="19" customFormat="1" ht="36" x14ac:dyDescent="0.55000000000000004">
      <c r="A1" s="123" t="s">
        <v>267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</row>
    <row r="2" spans="1:13" s="4" customFormat="1" ht="5.25" customHeight="1" x14ac:dyDescent="0.35">
      <c r="A2" s="119"/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</row>
    <row r="3" spans="1:13" s="4" customFormat="1" ht="25.5" customHeight="1" x14ac:dyDescent="0.35">
      <c r="A3" s="120" t="s">
        <v>0</v>
      </c>
      <c r="B3" s="120" t="s">
        <v>1</v>
      </c>
      <c r="C3" s="115" t="s">
        <v>68</v>
      </c>
      <c r="D3" s="116"/>
      <c r="E3" s="116"/>
      <c r="F3" s="116"/>
      <c r="G3" s="116"/>
      <c r="H3" s="116"/>
      <c r="I3" s="116"/>
      <c r="J3" s="116"/>
      <c r="K3" s="116"/>
      <c r="L3" s="117"/>
      <c r="M3" s="122" t="s">
        <v>3</v>
      </c>
    </row>
    <row r="4" spans="1:13" s="4" customFormat="1" ht="25.5" customHeight="1" x14ac:dyDescent="0.35">
      <c r="A4" s="121"/>
      <c r="B4" s="121"/>
      <c r="C4" s="10" t="s">
        <v>2</v>
      </c>
      <c r="D4" s="10" t="s">
        <v>64</v>
      </c>
      <c r="E4" s="10" t="s">
        <v>65</v>
      </c>
      <c r="F4" s="24" t="s">
        <v>52</v>
      </c>
      <c r="G4" s="24" t="s">
        <v>197</v>
      </c>
      <c r="H4" s="24" t="s">
        <v>69</v>
      </c>
      <c r="I4" s="24" t="s">
        <v>70</v>
      </c>
      <c r="J4" s="24" t="s">
        <v>71</v>
      </c>
      <c r="K4" s="24" t="s">
        <v>72</v>
      </c>
      <c r="L4" s="24" t="s">
        <v>73</v>
      </c>
      <c r="M4" s="122"/>
    </row>
    <row r="5" spans="1:13" s="4" customFormat="1" ht="23.1" customHeight="1" x14ac:dyDescent="0.35">
      <c r="A5" s="1">
        <v>4</v>
      </c>
      <c r="B5" s="12" t="s">
        <v>8</v>
      </c>
      <c r="C5" s="12" t="s">
        <v>20</v>
      </c>
      <c r="D5" s="1">
        <v>3</v>
      </c>
      <c r="E5" s="12" t="s">
        <v>145</v>
      </c>
      <c r="F5" s="60">
        <v>46</v>
      </c>
      <c r="G5" s="35"/>
      <c r="H5" s="45"/>
      <c r="I5" s="45"/>
      <c r="J5" s="45"/>
      <c r="K5" s="45"/>
      <c r="L5" s="45"/>
      <c r="M5" s="20"/>
    </row>
    <row r="6" spans="1:13" s="4" customFormat="1" ht="23.1" customHeight="1" x14ac:dyDescent="0.35">
      <c r="A6" s="1"/>
      <c r="B6" s="12" t="s">
        <v>8</v>
      </c>
      <c r="C6" s="12" t="s">
        <v>20</v>
      </c>
      <c r="D6" s="1">
        <v>7</v>
      </c>
      <c r="E6" s="12" t="s">
        <v>163</v>
      </c>
      <c r="F6" s="60">
        <v>47</v>
      </c>
      <c r="G6" s="35"/>
      <c r="H6" s="45"/>
      <c r="I6" s="45"/>
      <c r="J6" s="45"/>
      <c r="K6" s="45"/>
      <c r="L6" s="45"/>
      <c r="M6" s="20"/>
    </row>
    <row r="7" spans="1:13" s="4" customFormat="1" ht="23.1" customHeight="1" x14ac:dyDescent="0.35">
      <c r="A7" s="124" t="s">
        <v>81</v>
      </c>
      <c r="B7" s="126"/>
      <c r="C7" s="50" t="s">
        <v>20</v>
      </c>
      <c r="D7" s="47">
        <f>COUNTA(D5:D6)</f>
        <v>2</v>
      </c>
      <c r="E7" s="50" t="s">
        <v>65</v>
      </c>
      <c r="F7" s="65">
        <f t="shared" ref="F7:L7" si="0">SUM(F5:F6)</f>
        <v>93</v>
      </c>
      <c r="G7" s="48">
        <f t="shared" si="0"/>
        <v>0</v>
      </c>
      <c r="H7" s="48">
        <f t="shared" si="0"/>
        <v>0</v>
      </c>
      <c r="I7" s="48">
        <f t="shared" si="0"/>
        <v>0</v>
      </c>
      <c r="J7" s="48">
        <f t="shared" si="0"/>
        <v>0</v>
      </c>
      <c r="K7" s="48">
        <f t="shared" si="0"/>
        <v>0</v>
      </c>
      <c r="L7" s="48">
        <f t="shared" si="0"/>
        <v>0</v>
      </c>
      <c r="M7" s="49"/>
    </row>
    <row r="8" spans="1:13" s="4" customFormat="1" ht="23.1" customHeight="1" x14ac:dyDescent="0.35">
      <c r="A8" s="46"/>
      <c r="B8" s="12" t="s">
        <v>8</v>
      </c>
      <c r="C8" s="12" t="s">
        <v>21</v>
      </c>
      <c r="D8" s="1">
        <v>3</v>
      </c>
      <c r="E8" s="93" t="s">
        <v>215</v>
      </c>
      <c r="F8" s="67">
        <v>5</v>
      </c>
      <c r="G8" s="5"/>
      <c r="H8" s="5"/>
      <c r="I8" s="5"/>
      <c r="J8" s="5"/>
      <c r="K8" s="5"/>
      <c r="L8" s="5"/>
    </row>
    <row r="9" spans="1:13" s="4" customFormat="1" ht="23.1" customHeight="1" x14ac:dyDescent="0.35">
      <c r="A9" s="46"/>
      <c r="B9" s="12"/>
      <c r="C9" s="12" t="s">
        <v>21</v>
      </c>
      <c r="D9" s="1">
        <v>6</v>
      </c>
      <c r="E9" s="12" t="s">
        <v>164</v>
      </c>
      <c r="F9" s="60">
        <v>27</v>
      </c>
      <c r="G9" s="35"/>
      <c r="H9" s="35"/>
      <c r="I9" s="35"/>
      <c r="J9" s="35"/>
      <c r="K9" s="35"/>
      <c r="L9" s="35"/>
      <c r="M9" s="97"/>
    </row>
    <row r="10" spans="1:13" s="4" customFormat="1" ht="23.1" customHeight="1" x14ac:dyDescent="0.35">
      <c r="A10" s="46"/>
      <c r="B10" s="12"/>
      <c r="C10" s="12" t="s">
        <v>21</v>
      </c>
      <c r="D10" s="1">
        <v>7</v>
      </c>
      <c r="E10" s="12" t="s">
        <v>216</v>
      </c>
      <c r="F10" s="60">
        <v>11</v>
      </c>
      <c r="G10" s="35"/>
      <c r="H10" s="35"/>
      <c r="I10" s="35"/>
      <c r="J10" s="35"/>
      <c r="K10" s="35"/>
      <c r="L10" s="35"/>
      <c r="M10" s="97"/>
    </row>
    <row r="11" spans="1:13" s="4" customFormat="1" ht="23.1" customHeight="1" x14ac:dyDescent="0.35">
      <c r="A11" s="46"/>
      <c r="B11" s="12"/>
      <c r="C11" s="12" t="s">
        <v>21</v>
      </c>
      <c r="D11" s="1">
        <v>8</v>
      </c>
      <c r="E11" s="12" t="s">
        <v>117</v>
      </c>
      <c r="F11" s="60">
        <v>4</v>
      </c>
      <c r="G11" s="35"/>
      <c r="H11" s="35"/>
      <c r="I11" s="35"/>
      <c r="J11" s="35"/>
      <c r="K11" s="35"/>
      <c r="L11" s="35"/>
      <c r="M11" s="97"/>
    </row>
    <row r="12" spans="1:13" s="4" customFormat="1" ht="23.1" customHeight="1" x14ac:dyDescent="0.35">
      <c r="A12" s="124" t="s">
        <v>18</v>
      </c>
      <c r="B12" s="125"/>
      <c r="C12" s="50" t="s">
        <v>21</v>
      </c>
      <c r="D12" s="47">
        <f>COUNTA(D8:D11)</f>
        <v>4</v>
      </c>
      <c r="E12" s="50" t="s">
        <v>65</v>
      </c>
      <c r="F12" s="65">
        <f>SUM(F8:F11)</f>
        <v>47</v>
      </c>
      <c r="G12" s="92">
        <f t="shared" ref="G12:L12" si="1">SUM(G9:G9)</f>
        <v>0</v>
      </c>
      <c r="H12" s="48">
        <f t="shared" si="1"/>
        <v>0</v>
      </c>
      <c r="I12" s="48">
        <f t="shared" si="1"/>
        <v>0</v>
      </c>
      <c r="J12" s="48">
        <f t="shared" si="1"/>
        <v>0</v>
      </c>
      <c r="K12" s="48">
        <f t="shared" si="1"/>
        <v>0</v>
      </c>
      <c r="L12" s="48">
        <f t="shared" si="1"/>
        <v>0</v>
      </c>
      <c r="M12" s="49"/>
    </row>
    <row r="13" spans="1:13" s="4" customFormat="1" ht="21" x14ac:dyDescent="0.35">
      <c r="A13" s="78" t="s">
        <v>18</v>
      </c>
      <c r="B13" s="79">
        <f>COUNTA(C7,C12)</f>
        <v>2</v>
      </c>
      <c r="C13" s="53" t="s">
        <v>2</v>
      </c>
      <c r="D13" s="52">
        <f>SUM(D7,D12)</f>
        <v>6</v>
      </c>
      <c r="E13" s="52" t="s">
        <v>65</v>
      </c>
      <c r="F13" s="70">
        <f>SUM(F7,F12)</f>
        <v>140</v>
      </c>
      <c r="G13" s="55">
        <f t="shared" ref="G13:L13" si="2">SUM(G7,G12)</f>
        <v>0</v>
      </c>
      <c r="H13" s="55">
        <f t="shared" si="2"/>
        <v>0</v>
      </c>
      <c r="I13" s="55">
        <f t="shared" si="2"/>
        <v>0</v>
      </c>
      <c r="J13" s="55">
        <f t="shared" si="2"/>
        <v>0</v>
      </c>
      <c r="K13" s="55">
        <f t="shared" si="2"/>
        <v>0</v>
      </c>
      <c r="L13" s="55">
        <f t="shared" si="2"/>
        <v>0</v>
      </c>
      <c r="M13" s="74"/>
    </row>
  </sheetData>
  <mergeCells count="8">
    <mergeCell ref="A7:B7"/>
    <mergeCell ref="A12:B12"/>
    <mergeCell ref="A1:M1"/>
    <mergeCell ref="A2:M2"/>
    <mergeCell ref="A3:A4"/>
    <mergeCell ref="B3:B4"/>
    <mergeCell ref="C3:L3"/>
    <mergeCell ref="M3:M4"/>
  </mergeCells>
  <pageMargins left="0.25" right="0.25" top="0.75" bottom="0.75" header="0.3" footer="0.3"/>
  <pageSetup paperSize="9" scale="69" fitToHeight="0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  <pageSetUpPr fitToPage="1"/>
  </sheetPr>
  <dimension ref="A1:M18"/>
  <sheetViews>
    <sheetView view="pageBreakPreview" zoomScale="80" zoomScaleNormal="70" zoomScaleSheetLayoutView="80" workbookViewId="0">
      <selection sqref="A1:M1"/>
    </sheetView>
  </sheetViews>
  <sheetFormatPr defaultColWidth="9" defaultRowHeight="15" x14ac:dyDescent="0.25"/>
  <cols>
    <col min="1" max="1" width="5.875" style="71" customWidth="1"/>
    <col min="2" max="2" width="10.125" style="72" bestFit="1" customWidth="1"/>
    <col min="3" max="3" width="12.625" style="72" customWidth="1"/>
    <col min="4" max="4" width="5.25" style="71" bestFit="1" customWidth="1"/>
    <col min="5" max="5" width="14.375" style="72" customWidth="1"/>
    <col min="6" max="6" width="19.375" style="73" customWidth="1"/>
    <col min="7" max="7" width="21.25" style="73" bestFit="1" customWidth="1"/>
    <col min="8" max="8" width="10.625" style="73" bestFit="1" customWidth="1"/>
    <col min="9" max="9" width="15.375" style="73" bestFit="1" customWidth="1"/>
    <col min="10" max="10" width="14.625" style="73" bestFit="1" customWidth="1"/>
    <col min="11" max="11" width="18.875" style="73" bestFit="1" customWidth="1"/>
    <col min="12" max="12" width="12.25" style="73" bestFit="1" customWidth="1"/>
    <col min="13" max="13" width="31.625" style="71" customWidth="1"/>
    <col min="14" max="16384" width="9" style="71"/>
  </cols>
  <sheetData>
    <row r="1" spans="1:13" s="19" customFormat="1" ht="36" x14ac:dyDescent="0.55000000000000004">
      <c r="A1" s="123" t="s">
        <v>267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</row>
    <row r="2" spans="1:13" s="57" customFormat="1" ht="5.25" customHeight="1" x14ac:dyDescent="0.35">
      <c r="A2" s="130"/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</row>
    <row r="3" spans="1:13" s="57" customFormat="1" ht="25.5" customHeight="1" x14ac:dyDescent="0.35">
      <c r="A3" s="131" t="s">
        <v>0</v>
      </c>
      <c r="B3" s="131" t="s">
        <v>1</v>
      </c>
      <c r="C3" s="133" t="s">
        <v>68</v>
      </c>
      <c r="D3" s="134"/>
      <c r="E3" s="134"/>
      <c r="F3" s="134"/>
      <c r="G3" s="134"/>
      <c r="H3" s="134"/>
      <c r="I3" s="134"/>
      <c r="J3" s="134"/>
      <c r="K3" s="134"/>
      <c r="L3" s="135"/>
      <c r="M3" s="136" t="s">
        <v>3</v>
      </c>
    </row>
    <row r="4" spans="1:13" s="57" customFormat="1" ht="25.5" customHeight="1" x14ac:dyDescent="0.35">
      <c r="A4" s="132"/>
      <c r="B4" s="132"/>
      <c r="C4" s="58" t="s">
        <v>2</v>
      </c>
      <c r="D4" s="58" t="s">
        <v>64</v>
      </c>
      <c r="E4" s="58" t="s">
        <v>65</v>
      </c>
      <c r="F4" s="59" t="s">
        <v>52</v>
      </c>
      <c r="G4" s="59" t="s">
        <v>209</v>
      </c>
      <c r="H4" s="59" t="s">
        <v>69</v>
      </c>
      <c r="I4" s="59" t="s">
        <v>70</v>
      </c>
      <c r="J4" s="59" t="s">
        <v>71</v>
      </c>
      <c r="K4" s="59" t="s">
        <v>72</v>
      </c>
      <c r="L4" s="59" t="s">
        <v>73</v>
      </c>
      <c r="M4" s="136"/>
    </row>
    <row r="5" spans="1:13" s="57" customFormat="1" ht="23.1" customHeight="1" x14ac:dyDescent="0.35">
      <c r="A5" s="44">
        <v>5</v>
      </c>
      <c r="B5" s="43" t="s">
        <v>10</v>
      </c>
      <c r="C5" s="43" t="s">
        <v>153</v>
      </c>
      <c r="D5" s="44">
        <v>8</v>
      </c>
      <c r="E5" s="43" t="s">
        <v>76</v>
      </c>
      <c r="F5" s="60">
        <v>9</v>
      </c>
      <c r="G5" s="60">
        <v>24</v>
      </c>
      <c r="H5" s="61">
        <v>1</v>
      </c>
      <c r="I5" s="61">
        <v>2</v>
      </c>
      <c r="J5" s="61"/>
      <c r="K5" s="61"/>
      <c r="L5" s="61"/>
      <c r="M5" s="62"/>
    </row>
    <row r="6" spans="1:13" s="57" customFormat="1" ht="23.1" customHeight="1" x14ac:dyDescent="0.35">
      <c r="A6" s="127" t="s">
        <v>81</v>
      </c>
      <c r="B6" s="128"/>
      <c r="C6" s="63" t="s">
        <v>153</v>
      </c>
      <c r="D6" s="64">
        <f>COUNTA(D5:D5)</f>
        <v>1</v>
      </c>
      <c r="E6" s="63" t="s">
        <v>65</v>
      </c>
      <c r="F6" s="65">
        <f t="shared" ref="F6:L6" si="0">SUM(F5:F5)</f>
        <v>9</v>
      </c>
      <c r="G6" s="65">
        <v>24</v>
      </c>
      <c r="H6" s="65">
        <f t="shared" si="0"/>
        <v>1</v>
      </c>
      <c r="I6" s="65">
        <f t="shared" si="0"/>
        <v>2</v>
      </c>
      <c r="J6" s="65">
        <f t="shared" si="0"/>
        <v>0</v>
      </c>
      <c r="K6" s="65">
        <f t="shared" si="0"/>
        <v>0</v>
      </c>
      <c r="L6" s="65">
        <f t="shared" si="0"/>
        <v>0</v>
      </c>
      <c r="M6" s="66"/>
    </row>
    <row r="7" spans="1:13" s="57" customFormat="1" ht="23.1" customHeight="1" x14ac:dyDescent="0.35">
      <c r="A7" s="44"/>
      <c r="B7" s="43" t="s">
        <v>10</v>
      </c>
      <c r="C7" s="43" t="s">
        <v>154</v>
      </c>
      <c r="D7" s="44">
        <v>5</v>
      </c>
      <c r="E7" s="43" t="s">
        <v>155</v>
      </c>
      <c r="F7" s="60">
        <v>3</v>
      </c>
      <c r="G7" s="60">
        <v>7</v>
      </c>
      <c r="H7" s="61"/>
      <c r="I7" s="61"/>
      <c r="J7" s="61"/>
      <c r="K7" s="61"/>
      <c r="L7" s="61"/>
      <c r="M7" s="62"/>
    </row>
    <row r="8" spans="1:13" s="57" customFormat="1" ht="23.1" customHeight="1" x14ac:dyDescent="0.35">
      <c r="A8" s="127" t="s">
        <v>18</v>
      </c>
      <c r="B8" s="129"/>
      <c r="C8" s="63" t="s">
        <v>154</v>
      </c>
      <c r="D8" s="64">
        <f>COUNTA(D7:D7)</f>
        <v>1</v>
      </c>
      <c r="E8" s="63" t="s">
        <v>65</v>
      </c>
      <c r="F8" s="65">
        <f>SUM(F7:F7)</f>
        <v>3</v>
      </c>
      <c r="G8" s="65">
        <v>7</v>
      </c>
      <c r="H8" s="65">
        <f t="shared" ref="H8:L8" si="1">SUM(H7:H7)</f>
        <v>0</v>
      </c>
      <c r="I8" s="65">
        <f t="shared" si="1"/>
        <v>0</v>
      </c>
      <c r="J8" s="65">
        <f t="shared" si="1"/>
        <v>0</v>
      </c>
      <c r="K8" s="65">
        <f t="shared" si="1"/>
        <v>0</v>
      </c>
      <c r="L8" s="65">
        <f t="shared" si="1"/>
        <v>0</v>
      </c>
      <c r="M8" s="66"/>
    </row>
    <row r="9" spans="1:13" s="57" customFormat="1" ht="23.1" customHeight="1" x14ac:dyDescent="0.35">
      <c r="A9" s="44"/>
      <c r="B9" s="43" t="s">
        <v>10</v>
      </c>
      <c r="C9" s="43" t="s">
        <v>156</v>
      </c>
      <c r="D9" s="44">
        <v>2</v>
      </c>
      <c r="E9" s="43" t="s">
        <v>157</v>
      </c>
      <c r="F9" s="60">
        <v>15</v>
      </c>
      <c r="G9" s="60">
        <v>45</v>
      </c>
      <c r="H9" s="61"/>
      <c r="I9" s="61"/>
      <c r="J9" s="61"/>
      <c r="K9" s="61"/>
      <c r="L9" s="61"/>
      <c r="M9" s="62" t="s">
        <v>218</v>
      </c>
    </row>
    <row r="10" spans="1:13" s="57" customFormat="1" ht="23.1" customHeight="1" x14ac:dyDescent="0.35">
      <c r="A10" s="44"/>
      <c r="B10" s="43" t="s">
        <v>10</v>
      </c>
      <c r="C10" s="43" t="s">
        <v>156</v>
      </c>
      <c r="D10" s="44">
        <v>3</v>
      </c>
      <c r="E10" s="43" t="s">
        <v>157</v>
      </c>
      <c r="F10" s="60">
        <v>9</v>
      </c>
      <c r="G10" s="60">
        <v>25</v>
      </c>
      <c r="H10" s="61"/>
      <c r="I10" s="61"/>
      <c r="J10" s="61"/>
      <c r="K10" s="61"/>
      <c r="L10" s="61"/>
      <c r="M10" s="62"/>
    </row>
    <row r="11" spans="1:13" s="57" customFormat="1" ht="23.1" customHeight="1" x14ac:dyDescent="0.35">
      <c r="A11" s="44"/>
      <c r="B11" s="43" t="s">
        <v>10</v>
      </c>
      <c r="C11" s="43" t="s">
        <v>156</v>
      </c>
      <c r="D11" s="44">
        <v>4</v>
      </c>
      <c r="E11" s="43" t="s">
        <v>157</v>
      </c>
      <c r="F11" s="60">
        <v>4</v>
      </c>
      <c r="G11" s="60">
        <v>13</v>
      </c>
      <c r="H11" s="61"/>
      <c r="I11" s="61"/>
      <c r="J11" s="61"/>
      <c r="K11" s="61"/>
      <c r="L11" s="61"/>
      <c r="M11" s="62"/>
    </row>
    <row r="12" spans="1:13" s="57" customFormat="1" ht="23.1" customHeight="1" x14ac:dyDescent="0.35">
      <c r="A12" s="44"/>
      <c r="B12" s="43" t="s">
        <v>10</v>
      </c>
      <c r="C12" s="43" t="s">
        <v>156</v>
      </c>
      <c r="D12" s="44">
        <v>9</v>
      </c>
      <c r="E12" s="43" t="s">
        <v>158</v>
      </c>
      <c r="F12" s="60">
        <v>5</v>
      </c>
      <c r="G12" s="60">
        <v>12</v>
      </c>
      <c r="H12" s="61"/>
      <c r="I12" s="61"/>
      <c r="J12" s="61"/>
      <c r="K12" s="61"/>
      <c r="L12" s="61"/>
      <c r="M12" s="62"/>
    </row>
    <row r="13" spans="1:13" s="57" customFormat="1" ht="23.1" customHeight="1" x14ac:dyDescent="0.35">
      <c r="A13" s="127" t="s">
        <v>18</v>
      </c>
      <c r="B13" s="129"/>
      <c r="C13" s="63" t="s">
        <v>156</v>
      </c>
      <c r="D13" s="64">
        <f>COUNTA(D9:D12)</f>
        <v>4</v>
      </c>
      <c r="E13" s="63" t="s">
        <v>65</v>
      </c>
      <c r="F13" s="65">
        <f>SUM(F9:F12)</f>
        <v>33</v>
      </c>
      <c r="G13" s="65">
        <f>SUM(G9:G12)</f>
        <v>95</v>
      </c>
      <c r="H13" s="65">
        <v>1</v>
      </c>
      <c r="I13" s="65">
        <f>SUM(I9:I12)</f>
        <v>0</v>
      </c>
      <c r="J13" s="65">
        <f>SUM(J9:J12)</f>
        <v>0</v>
      </c>
      <c r="K13" s="65">
        <f>SUM(K9:K12)</f>
        <v>0</v>
      </c>
      <c r="L13" s="65">
        <f>SUM(L9:L12)</f>
        <v>0</v>
      </c>
      <c r="M13" s="75"/>
    </row>
    <row r="14" spans="1:13" s="57" customFormat="1" ht="23.1" customHeight="1" x14ac:dyDescent="0.35">
      <c r="A14" s="44"/>
      <c r="B14" s="43" t="s">
        <v>10</v>
      </c>
      <c r="C14" s="43" t="s">
        <v>159</v>
      </c>
      <c r="D14" s="44">
        <v>4</v>
      </c>
      <c r="E14" s="43" t="s">
        <v>160</v>
      </c>
      <c r="F14" s="60">
        <v>162</v>
      </c>
      <c r="G14" s="60">
        <v>531</v>
      </c>
      <c r="H14" s="60"/>
      <c r="I14" s="60"/>
      <c r="J14" s="60"/>
      <c r="K14" s="60"/>
      <c r="L14" s="60"/>
      <c r="M14" s="67"/>
    </row>
    <row r="15" spans="1:13" s="57" customFormat="1" ht="23.1" customHeight="1" x14ac:dyDescent="0.35">
      <c r="A15" s="44"/>
      <c r="B15" s="43" t="s">
        <v>10</v>
      </c>
      <c r="C15" s="43" t="s">
        <v>159</v>
      </c>
      <c r="D15" s="44">
        <v>5</v>
      </c>
      <c r="E15" s="43" t="s">
        <v>161</v>
      </c>
      <c r="F15" s="60">
        <v>1</v>
      </c>
      <c r="G15" s="60">
        <v>3</v>
      </c>
      <c r="H15" s="60"/>
      <c r="I15" s="60"/>
      <c r="J15" s="60"/>
      <c r="K15" s="60"/>
      <c r="L15" s="60"/>
      <c r="M15" s="67"/>
    </row>
    <row r="16" spans="1:13" s="57" customFormat="1" ht="23.1" customHeight="1" x14ac:dyDescent="0.35">
      <c r="A16" s="44"/>
      <c r="B16" s="43" t="s">
        <v>10</v>
      </c>
      <c r="C16" s="43" t="s">
        <v>159</v>
      </c>
      <c r="D16" s="44">
        <v>10</v>
      </c>
      <c r="E16" s="43" t="s">
        <v>162</v>
      </c>
      <c r="F16" s="60">
        <v>1</v>
      </c>
      <c r="G16" s="60">
        <v>2</v>
      </c>
      <c r="H16" s="60"/>
      <c r="I16" s="60"/>
      <c r="J16" s="60"/>
      <c r="K16" s="60"/>
      <c r="L16" s="60"/>
      <c r="M16" s="67"/>
    </row>
    <row r="17" spans="1:13" s="57" customFormat="1" ht="23.1" customHeight="1" x14ac:dyDescent="0.35">
      <c r="A17" s="127" t="s">
        <v>18</v>
      </c>
      <c r="B17" s="129"/>
      <c r="C17" s="63" t="s">
        <v>159</v>
      </c>
      <c r="D17" s="64">
        <f>COUNTA(D14:D16)</f>
        <v>3</v>
      </c>
      <c r="E17" s="63" t="s">
        <v>65</v>
      </c>
      <c r="F17" s="65">
        <f>SUM(F14:F16)</f>
        <v>164</v>
      </c>
      <c r="G17" s="65">
        <f>SUM(G14:G16)</f>
        <v>536</v>
      </c>
      <c r="H17" s="65">
        <v>2</v>
      </c>
      <c r="I17" s="65">
        <v>1</v>
      </c>
      <c r="J17" s="65">
        <f>SUM(J14:J16)</f>
        <v>0</v>
      </c>
      <c r="K17" s="65">
        <f>SUM(K14:K16)</f>
        <v>0</v>
      </c>
      <c r="L17" s="65">
        <f>SUM(L14:L16)</f>
        <v>0</v>
      </c>
      <c r="M17" s="75"/>
    </row>
    <row r="18" spans="1:13" s="57" customFormat="1" ht="21" x14ac:dyDescent="0.35">
      <c r="A18" s="82" t="s">
        <v>18</v>
      </c>
      <c r="B18" s="81">
        <f>COUNTA(C6,C8,C13,C17)</f>
        <v>4</v>
      </c>
      <c r="C18" s="68" t="s">
        <v>2</v>
      </c>
      <c r="D18" s="69">
        <f>SUM(D6,D8,D13,D17)</f>
        <v>9</v>
      </c>
      <c r="E18" s="69" t="s">
        <v>65</v>
      </c>
      <c r="F18" s="70">
        <f>F6+F8+F13+F17</f>
        <v>209</v>
      </c>
      <c r="G18" s="70">
        <f>G6+G8+G13+G17</f>
        <v>662</v>
      </c>
      <c r="H18" s="70">
        <f>SUM(H6,H8,H13,H17)</f>
        <v>4</v>
      </c>
      <c r="I18" s="70">
        <f>SUM(I6,I8,I13,I17)</f>
        <v>3</v>
      </c>
      <c r="J18" s="70">
        <f t="shared" ref="J18:L18" si="2">SUM(J6,J8,J13,J17)</f>
        <v>0</v>
      </c>
      <c r="K18" s="70">
        <f t="shared" si="2"/>
        <v>0</v>
      </c>
      <c r="L18" s="70">
        <f t="shared" si="2"/>
        <v>0</v>
      </c>
      <c r="M18" s="69"/>
    </row>
  </sheetData>
  <mergeCells count="10">
    <mergeCell ref="A6:B6"/>
    <mergeCell ref="A8:B8"/>
    <mergeCell ref="A13:B13"/>
    <mergeCell ref="A17:B17"/>
    <mergeCell ref="A1:M1"/>
    <mergeCell ref="A2:M2"/>
    <mergeCell ref="A3:A4"/>
    <mergeCell ref="B3:B4"/>
    <mergeCell ref="C3:L3"/>
    <mergeCell ref="M3:M4"/>
  </mergeCells>
  <pageMargins left="0.25" right="0.25" top="0.75" bottom="0.75" header="0.3" footer="0.3"/>
  <pageSetup paperSize="9" scale="69" fitToHeight="0" orientation="landscape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  <pageSetUpPr fitToPage="1"/>
  </sheetPr>
  <dimension ref="A1:M14"/>
  <sheetViews>
    <sheetView view="pageBreakPreview" zoomScale="80" zoomScaleNormal="70" zoomScaleSheetLayoutView="80" workbookViewId="0">
      <selection sqref="A1:M1"/>
    </sheetView>
  </sheetViews>
  <sheetFormatPr defaultColWidth="9" defaultRowHeight="15" x14ac:dyDescent="0.25"/>
  <cols>
    <col min="1" max="1" width="5.875" style="3" customWidth="1"/>
    <col min="2" max="2" width="10.125" style="13" bestFit="1" customWidth="1"/>
    <col min="3" max="3" width="12.625" style="13" customWidth="1"/>
    <col min="4" max="4" width="5.25" style="3" bestFit="1" customWidth="1"/>
    <col min="5" max="5" width="14.375" style="13" customWidth="1"/>
    <col min="6" max="6" width="19.375" style="26" customWidth="1"/>
    <col min="7" max="7" width="21.25" style="26" bestFit="1" customWidth="1"/>
    <col min="8" max="8" width="10.125" style="26" bestFit="1" customWidth="1"/>
    <col min="9" max="9" width="14.75" style="26" bestFit="1" customWidth="1"/>
    <col min="10" max="10" width="13.75" style="26" bestFit="1" customWidth="1"/>
    <col min="11" max="11" width="17.625" style="26" bestFit="1" customWidth="1"/>
    <col min="12" max="12" width="11.375" style="26" bestFit="1" customWidth="1"/>
    <col min="13" max="13" width="31.625" style="3" customWidth="1"/>
    <col min="14" max="16384" width="9" style="3"/>
  </cols>
  <sheetData>
    <row r="1" spans="1:13" s="19" customFormat="1" ht="36" x14ac:dyDescent="0.55000000000000004">
      <c r="A1" s="123" t="s">
        <v>267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</row>
    <row r="2" spans="1:13" s="4" customFormat="1" ht="5.25" customHeight="1" x14ac:dyDescent="0.35">
      <c r="A2" s="119"/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</row>
    <row r="3" spans="1:13" s="4" customFormat="1" ht="25.5" customHeight="1" x14ac:dyDescent="0.35">
      <c r="A3" s="120" t="s">
        <v>0</v>
      </c>
      <c r="B3" s="120" t="s">
        <v>1</v>
      </c>
      <c r="C3" s="115" t="s">
        <v>68</v>
      </c>
      <c r="D3" s="116"/>
      <c r="E3" s="116"/>
      <c r="F3" s="116"/>
      <c r="G3" s="116"/>
      <c r="H3" s="116"/>
      <c r="I3" s="116"/>
      <c r="J3" s="116"/>
      <c r="K3" s="116"/>
      <c r="L3" s="117"/>
      <c r="M3" s="122" t="s">
        <v>3</v>
      </c>
    </row>
    <row r="4" spans="1:13" s="4" customFormat="1" ht="25.5" customHeight="1" x14ac:dyDescent="0.35">
      <c r="A4" s="121"/>
      <c r="B4" s="121"/>
      <c r="C4" s="10" t="s">
        <v>2</v>
      </c>
      <c r="D4" s="10" t="s">
        <v>64</v>
      </c>
      <c r="E4" s="10" t="s">
        <v>65</v>
      </c>
      <c r="F4" s="24" t="s">
        <v>52</v>
      </c>
      <c r="G4" s="24" t="s">
        <v>209</v>
      </c>
      <c r="H4" s="24" t="s">
        <v>69</v>
      </c>
      <c r="I4" s="24" t="s">
        <v>70</v>
      </c>
      <c r="J4" s="24" t="s">
        <v>71</v>
      </c>
      <c r="K4" s="24" t="s">
        <v>72</v>
      </c>
      <c r="L4" s="24" t="s">
        <v>73</v>
      </c>
      <c r="M4" s="122"/>
    </row>
    <row r="5" spans="1:13" s="4" customFormat="1" ht="23.1" customHeight="1" x14ac:dyDescent="0.35">
      <c r="A5" s="1">
        <v>6</v>
      </c>
      <c r="B5" s="12" t="s">
        <v>5</v>
      </c>
      <c r="C5" s="12" t="s">
        <v>165</v>
      </c>
      <c r="D5" s="1">
        <v>5</v>
      </c>
      <c r="E5" s="76" t="s">
        <v>177</v>
      </c>
      <c r="F5" s="35">
        <v>47</v>
      </c>
      <c r="G5" s="35"/>
      <c r="H5" s="45"/>
      <c r="I5" s="45"/>
      <c r="J5" s="45"/>
      <c r="K5" s="45"/>
      <c r="L5" s="45"/>
      <c r="M5" s="20"/>
    </row>
    <row r="6" spans="1:13" s="4" customFormat="1" ht="23.1" customHeight="1" x14ac:dyDescent="0.35">
      <c r="A6" s="1"/>
      <c r="B6" s="12" t="s">
        <v>5</v>
      </c>
      <c r="C6" s="12" t="s">
        <v>165</v>
      </c>
      <c r="D6" s="1">
        <v>6</v>
      </c>
      <c r="E6" s="76" t="s">
        <v>178</v>
      </c>
      <c r="F6" s="35">
        <v>23</v>
      </c>
      <c r="G6" s="35"/>
      <c r="H6" s="45"/>
      <c r="I6" s="45"/>
      <c r="J6" s="45"/>
      <c r="K6" s="45"/>
      <c r="L6" s="45"/>
      <c r="M6" s="20"/>
    </row>
    <row r="7" spans="1:13" s="4" customFormat="1" ht="23.1" customHeight="1" x14ac:dyDescent="0.35">
      <c r="A7" s="1"/>
      <c r="B7" s="12" t="s">
        <v>5</v>
      </c>
      <c r="C7" s="12" t="s">
        <v>165</v>
      </c>
      <c r="D7" s="1">
        <v>8</v>
      </c>
      <c r="E7" s="76" t="s">
        <v>179</v>
      </c>
      <c r="F7" s="35">
        <v>26</v>
      </c>
      <c r="G7" s="35"/>
      <c r="H7" s="45"/>
      <c r="I7" s="45"/>
      <c r="J7" s="45"/>
      <c r="K7" s="45"/>
      <c r="L7" s="45"/>
      <c r="M7" s="20"/>
    </row>
    <row r="8" spans="1:13" s="4" customFormat="1" ht="23.1" customHeight="1" x14ac:dyDescent="0.35">
      <c r="A8" s="124" t="s">
        <v>81</v>
      </c>
      <c r="B8" s="126"/>
      <c r="C8" s="50" t="s">
        <v>165</v>
      </c>
      <c r="D8" s="47">
        <f>COUNTA(D5:D7)</f>
        <v>3</v>
      </c>
      <c r="E8" s="50" t="s">
        <v>65</v>
      </c>
      <c r="F8" s="48">
        <f>SUM(F5:F7)</f>
        <v>96</v>
      </c>
      <c r="G8" s="48">
        <f t="shared" ref="G8:K8" si="0">SUM(G5:G7)</f>
        <v>0</v>
      </c>
      <c r="H8" s="48">
        <f t="shared" si="0"/>
        <v>0</v>
      </c>
      <c r="I8" s="48">
        <f t="shared" si="0"/>
        <v>0</v>
      </c>
      <c r="J8" s="48">
        <f t="shared" si="0"/>
        <v>0</v>
      </c>
      <c r="K8" s="48">
        <f t="shared" si="0"/>
        <v>0</v>
      </c>
      <c r="L8" s="48">
        <v>3</v>
      </c>
      <c r="M8" s="49"/>
    </row>
    <row r="9" spans="1:13" s="4" customFormat="1" ht="23.1" customHeight="1" x14ac:dyDescent="0.35">
      <c r="A9" s="1"/>
      <c r="B9" s="12" t="s">
        <v>5</v>
      </c>
      <c r="C9" s="12" t="s">
        <v>166</v>
      </c>
      <c r="D9" s="1">
        <v>8</v>
      </c>
      <c r="E9" s="12" t="s">
        <v>180</v>
      </c>
      <c r="F9" s="35">
        <v>2</v>
      </c>
      <c r="G9" s="35"/>
      <c r="H9" s="45"/>
      <c r="I9" s="45"/>
      <c r="J9" s="45"/>
      <c r="K9" s="45"/>
      <c r="L9" s="45"/>
      <c r="M9" s="20"/>
    </row>
    <row r="10" spans="1:13" s="4" customFormat="1" ht="23.1" customHeight="1" x14ac:dyDescent="0.35">
      <c r="A10" s="124" t="s">
        <v>18</v>
      </c>
      <c r="B10" s="125"/>
      <c r="C10" s="50" t="s">
        <v>166</v>
      </c>
      <c r="D10" s="47">
        <f>COUNTA(D9:D9)</f>
        <v>1</v>
      </c>
      <c r="E10" s="50" t="s">
        <v>65</v>
      </c>
      <c r="F10" s="48">
        <f t="shared" ref="F10:L10" si="1">SUM(F9:F9)</f>
        <v>2</v>
      </c>
      <c r="G10" s="48">
        <f t="shared" si="1"/>
        <v>0</v>
      </c>
      <c r="H10" s="48">
        <f t="shared" si="1"/>
        <v>0</v>
      </c>
      <c r="I10" s="48">
        <f t="shared" si="1"/>
        <v>0</v>
      </c>
      <c r="J10" s="48">
        <f t="shared" si="1"/>
        <v>0</v>
      </c>
      <c r="K10" s="48">
        <f t="shared" si="1"/>
        <v>0</v>
      </c>
      <c r="L10" s="48">
        <f t="shared" si="1"/>
        <v>0</v>
      </c>
      <c r="M10" s="49"/>
    </row>
    <row r="11" spans="1:13" s="4" customFormat="1" ht="23.1" customHeight="1" x14ac:dyDescent="0.35">
      <c r="A11" s="46"/>
      <c r="B11" s="12" t="s">
        <v>5</v>
      </c>
      <c r="C11" s="12" t="s">
        <v>253</v>
      </c>
      <c r="D11" s="1">
        <v>2</v>
      </c>
      <c r="E11" s="12" t="s">
        <v>257</v>
      </c>
      <c r="F11" s="35">
        <v>7</v>
      </c>
      <c r="G11" s="35"/>
      <c r="H11" s="45"/>
      <c r="I11" s="45"/>
      <c r="J11" s="45"/>
      <c r="K11" s="45"/>
      <c r="L11" s="45"/>
      <c r="M11" s="20"/>
    </row>
    <row r="12" spans="1:13" s="4" customFormat="1" ht="23.1" customHeight="1" x14ac:dyDescent="0.35">
      <c r="A12" s="46"/>
      <c r="B12" s="12" t="s">
        <v>5</v>
      </c>
      <c r="C12" s="12" t="s">
        <v>253</v>
      </c>
      <c r="D12" s="1">
        <v>9</v>
      </c>
      <c r="E12" s="12" t="s">
        <v>257</v>
      </c>
      <c r="F12" s="35">
        <v>1</v>
      </c>
      <c r="G12" s="35"/>
      <c r="H12" s="45"/>
      <c r="I12" s="45"/>
      <c r="J12" s="45"/>
      <c r="K12" s="45"/>
      <c r="L12" s="45"/>
      <c r="M12" s="20"/>
    </row>
    <row r="13" spans="1:13" s="4" customFormat="1" ht="23.1" customHeight="1" x14ac:dyDescent="0.35">
      <c r="A13" s="124" t="s">
        <v>18</v>
      </c>
      <c r="B13" s="125"/>
      <c r="C13" s="50" t="s">
        <v>253</v>
      </c>
      <c r="D13" s="47">
        <f>COUNTA(D11:D12)</f>
        <v>2</v>
      </c>
      <c r="E13" s="50" t="s">
        <v>65</v>
      </c>
      <c r="F13" s="48">
        <f>SUM(F11:F12)</f>
        <v>8</v>
      </c>
      <c r="G13" s="48">
        <f>SUM(G11:G12)</f>
        <v>0</v>
      </c>
      <c r="H13" s="48">
        <f t="shared" ref="H13:L13" si="2">SUM(H11:H12)</f>
        <v>0</v>
      </c>
      <c r="I13" s="48">
        <f t="shared" si="2"/>
        <v>0</v>
      </c>
      <c r="J13" s="48">
        <f t="shared" si="2"/>
        <v>0</v>
      </c>
      <c r="K13" s="48">
        <f t="shared" si="2"/>
        <v>0</v>
      </c>
      <c r="L13" s="48">
        <f t="shared" si="2"/>
        <v>0</v>
      </c>
      <c r="M13" s="49"/>
    </row>
    <row r="14" spans="1:13" s="4" customFormat="1" ht="21" x14ac:dyDescent="0.35">
      <c r="A14" s="80" t="s">
        <v>18</v>
      </c>
      <c r="B14" s="79">
        <f>COUNTA(C8,C10,C13)</f>
        <v>3</v>
      </c>
      <c r="C14" s="53" t="s">
        <v>2</v>
      </c>
      <c r="D14" s="52">
        <f>SUM(D8,D10,D13)</f>
        <v>6</v>
      </c>
      <c r="E14" s="52" t="s">
        <v>65</v>
      </c>
      <c r="F14" s="55">
        <f>SUM(F8,F10,F13)</f>
        <v>106</v>
      </c>
      <c r="G14" s="55">
        <f t="shared" ref="G14:L14" si="3">SUM(G8,G10)</f>
        <v>0</v>
      </c>
      <c r="H14" s="55">
        <f t="shared" si="3"/>
        <v>0</v>
      </c>
      <c r="I14" s="55">
        <f t="shared" si="3"/>
        <v>0</v>
      </c>
      <c r="J14" s="55">
        <f t="shared" si="3"/>
        <v>0</v>
      </c>
      <c r="K14" s="55">
        <f t="shared" si="3"/>
        <v>0</v>
      </c>
      <c r="L14" s="55">
        <f t="shared" si="3"/>
        <v>3</v>
      </c>
      <c r="M14" s="52"/>
    </row>
  </sheetData>
  <mergeCells count="9">
    <mergeCell ref="A13:B13"/>
    <mergeCell ref="A8:B8"/>
    <mergeCell ref="A10:B10"/>
    <mergeCell ref="A1:M1"/>
    <mergeCell ref="A2:M2"/>
    <mergeCell ref="A3:A4"/>
    <mergeCell ref="B3:B4"/>
    <mergeCell ref="C3:L3"/>
    <mergeCell ref="M3:M4"/>
  </mergeCells>
  <pageMargins left="0.25" right="0.25" top="0.75" bottom="0.75" header="0.3" footer="0.3"/>
  <pageSetup paperSize="9" scale="71" fitToHeight="0" orientation="landscape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FF00"/>
    <pageSetUpPr fitToPage="1"/>
  </sheetPr>
  <dimension ref="A1:M26"/>
  <sheetViews>
    <sheetView view="pageBreakPreview" zoomScale="70" zoomScaleNormal="70" zoomScaleSheetLayoutView="70" workbookViewId="0">
      <selection sqref="A1:M1"/>
    </sheetView>
  </sheetViews>
  <sheetFormatPr defaultColWidth="9" defaultRowHeight="15" x14ac:dyDescent="0.25"/>
  <cols>
    <col min="1" max="1" width="5.875" style="3" customWidth="1"/>
    <col min="2" max="2" width="10.125" style="13" bestFit="1" customWidth="1"/>
    <col min="3" max="3" width="12.625" style="13" customWidth="1"/>
    <col min="4" max="4" width="5.25" style="3" bestFit="1" customWidth="1"/>
    <col min="5" max="5" width="14.375" style="13" customWidth="1"/>
    <col min="6" max="6" width="19.375" style="26" customWidth="1"/>
    <col min="7" max="7" width="21.25" style="26" bestFit="1" customWidth="1"/>
    <col min="8" max="8" width="10.125" style="26" bestFit="1" customWidth="1"/>
    <col min="9" max="9" width="14.75" style="26" bestFit="1" customWidth="1"/>
    <col min="10" max="10" width="13.75" style="26" bestFit="1" customWidth="1"/>
    <col min="11" max="11" width="17.625" style="26" bestFit="1" customWidth="1"/>
    <col min="12" max="12" width="11.375" style="26" bestFit="1" customWidth="1"/>
    <col min="13" max="13" width="50" style="3" customWidth="1"/>
    <col min="14" max="16384" width="9" style="3"/>
  </cols>
  <sheetData>
    <row r="1" spans="1:13" s="19" customFormat="1" ht="36" x14ac:dyDescent="0.55000000000000004">
      <c r="A1" s="123" t="s">
        <v>267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</row>
    <row r="2" spans="1:13" s="4" customFormat="1" ht="5.25" customHeight="1" x14ac:dyDescent="0.35">
      <c r="A2" s="119"/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</row>
    <row r="3" spans="1:13" s="4" customFormat="1" ht="25.5" customHeight="1" x14ac:dyDescent="0.35">
      <c r="A3" s="120" t="s">
        <v>0</v>
      </c>
      <c r="B3" s="120" t="s">
        <v>1</v>
      </c>
      <c r="C3" s="115" t="s">
        <v>68</v>
      </c>
      <c r="D3" s="116"/>
      <c r="E3" s="116"/>
      <c r="F3" s="116"/>
      <c r="G3" s="116"/>
      <c r="H3" s="116"/>
      <c r="I3" s="116"/>
      <c r="J3" s="116"/>
      <c r="K3" s="116"/>
      <c r="L3" s="117"/>
      <c r="M3" s="122" t="s">
        <v>3</v>
      </c>
    </row>
    <row r="4" spans="1:13" s="4" customFormat="1" ht="25.5" customHeight="1" x14ac:dyDescent="0.35">
      <c r="A4" s="121"/>
      <c r="B4" s="121"/>
      <c r="C4" s="10" t="s">
        <v>2</v>
      </c>
      <c r="D4" s="10" t="s">
        <v>64</v>
      </c>
      <c r="E4" s="10" t="s">
        <v>65</v>
      </c>
      <c r="F4" s="24" t="s">
        <v>52</v>
      </c>
      <c r="G4" s="24" t="s">
        <v>197</v>
      </c>
      <c r="H4" s="24" t="s">
        <v>69</v>
      </c>
      <c r="I4" s="24" t="s">
        <v>70</v>
      </c>
      <c r="J4" s="24" t="s">
        <v>71</v>
      </c>
      <c r="K4" s="24" t="s">
        <v>72</v>
      </c>
      <c r="L4" s="24" t="s">
        <v>73</v>
      </c>
      <c r="M4" s="122"/>
    </row>
    <row r="5" spans="1:13" s="4" customFormat="1" ht="23.1" customHeight="1" x14ac:dyDescent="0.35">
      <c r="A5" s="1">
        <v>7</v>
      </c>
      <c r="B5" s="12" t="s">
        <v>9</v>
      </c>
      <c r="C5" s="12" t="s">
        <v>22</v>
      </c>
      <c r="D5" s="1">
        <v>1</v>
      </c>
      <c r="E5" s="12" t="s">
        <v>168</v>
      </c>
      <c r="F5" s="35">
        <v>8</v>
      </c>
      <c r="G5" s="35">
        <v>44</v>
      </c>
      <c r="H5" s="45"/>
      <c r="I5" s="45"/>
      <c r="J5" s="45"/>
      <c r="K5" s="45"/>
      <c r="L5" s="45"/>
      <c r="M5" s="20"/>
    </row>
    <row r="6" spans="1:13" s="4" customFormat="1" ht="23.1" customHeight="1" x14ac:dyDescent="0.35">
      <c r="A6" s="1"/>
      <c r="B6" s="12" t="s">
        <v>9</v>
      </c>
      <c r="C6" s="12" t="s">
        <v>22</v>
      </c>
      <c r="D6" s="1">
        <v>2</v>
      </c>
      <c r="E6" s="12" t="s">
        <v>198</v>
      </c>
      <c r="F6" s="35">
        <v>9</v>
      </c>
      <c r="G6" s="35">
        <v>48</v>
      </c>
      <c r="H6" s="45"/>
      <c r="I6" s="45"/>
      <c r="J6" s="45"/>
      <c r="K6" s="45"/>
      <c r="L6" s="45"/>
      <c r="M6" s="20"/>
    </row>
    <row r="7" spans="1:13" s="4" customFormat="1" ht="23.1" customHeight="1" x14ac:dyDescent="0.35">
      <c r="A7" s="1"/>
      <c r="B7" s="12" t="s">
        <v>9</v>
      </c>
      <c r="C7" s="12" t="s">
        <v>22</v>
      </c>
      <c r="D7" s="1">
        <v>3</v>
      </c>
      <c r="E7" s="12" t="s">
        <v>199</v>
      </c>
      <c r="F7" s="35">
        <v>1</v>
      </c>
      <c r="G7" s="35">
        <v>8</v>
      </c>
      <c r="H7" s="45"/>
      <c r="I7" s="45"/>
      <c r="J7" s="45"/>
      <c r="K7" s="45"/>
      <c r="L7" s="45"/>
      <c r="M7" s="20"/>
    </row>
    <row r="8" spans="1:13" s="4" customFormat="1" ht="23.1" customHeight="1" x14ac:dyDescent="0.35">
      <c r="A8" s="1"/>
      <c r="B8" s="12" t="s">
        <v>9</v>
      </c>
      <c r="C8" s="12" t="s">
        <v>22</v>
      </c>
      <c r="D8" s="1">
        <v>4</v>
      </c>
      <c r="E8" s="12" t="s">
        <v>200</v>
      </c>
      <c r="F8" s="35">
        <v>4</v>
      </c>
      <c r="G8" s="35">
        <v>24</v>
      </c>
      <c r="H8" s="45"/>
      <c r="I8" s="45"/>
      <c r="J8" s="45"/>
      <c r="K8" s="45"/>
      <c r="L8" s="45"/>
      <c r="M8" s="20"/>
    </row>
    <row r="9" spans="1:13" s="4" customFormat="1" ht="23.1" customHeight="1" x14ac:dyDescent="0.35">
      <c r="A9" s="1"/>
      <c r="B9" s="12" t="s">
        <v>9</v>
      </c>
      <c r="C9" s="12" t="s">
        <v>22</v>
      </c>
      <c r="D9" s="1">
        <v>5</v>
      </c>
      <c r="E9" s="12" t="s">
        <v>170</v>
      </c>
      <c r="F9" s="35">
        <v>20</v>
      </c>
      <c r="G9" s="35">
        <v>106</v>
      </c>
      <c r="H9" s="45"/>
      <c r="I9" s="45"/>
      <c r="J9" s="45"/>
      <c r="K9" s="45"/>
      <c r="L9" s="45"/>
      <c r="M9" s="20"/>
    </row>
    <row r="10" spans="1:13" s="4" customFormat="1" ht="23.1" customHeight="1" x14ac:dyDescent="0.35">
      <c r="A10" s="1"/>
      <c r="B10" s="12" t="s">
        <v>9</v>
      </c>
      <c r="C10" s="12" t="s">
        <v>22</v>
      </c>
      <c r="D10" s="1">
        <v>7</v>
      </c>
      <c r="E10" s="12" t="s">
        <v>169</v>
      </c>
      <c r="F10" s="35">
        <v>29</v>
      </c>
      <c r="G10" s="35">
        <v>145</v>
      </c>
      <c r="H10" s="45"/>
      <c r="I10" s="45"/>
      <c r="J10" s="45"/>
      <c r="K10" s="45">
        <v>1</v>
      </c>
      <c r="L10" s="45"/>
      <c r="M10" s="20"/>
    </row>
    <row r="11" spans="1:13" s="4" customFormat="1" ht="23.1" customHeight="1" x14ac:dyDescent="0.35">
      <c r="A11" s="1"/>
      <c r="B11" s="12" t="s">
        <v>9</v>
      </c>
      <c r="C11" s="12" t="s">
        <v>22</v>
      </c>
      <c r="D11" s="1">
        <v>8</v>
      </c>
      <c r="E11" s="12" t="s">
        <v>170</v>
      </c>
      <c r="F11" s="35">
        <v>33</v>
      </c>
      <c r="G11" s="35">
        <v>153</v>
      </c>
      <c r="H11" s="45"/>
      <c r="I11" s="45"/>
      <c r="J11" s="45"/>
      <c r="K11" s="45"/>
      <c r="L11" s="45"/>
      <c r="M11" s="20"/>
    </row>
    <row r="12" spans="1:13" s="4" customFormat="1" ht="23.1" customHeight="1" x14ac:dyDescent="0.35">
      <c r="A12" s="124" t="s">
        <v>81</v>
      </c>
      <c r="B12" s="126"/>
      <c r="C12" s="50" t="s">
        <v>22</v>
      </c>
      <c r="D12" s="47">
        <f>COUNTA(D5:D11)</f>
        <v>7</v>
      </c>
      <c r="E12" s="50" t="s">
        <v>65</v>
      </c>
      <c r="F12" s="48">
        <f>SUM(F5:F11)</f>
        <v>104</v>
      </c>
      <c r="G12" s="48">
        <f>SUM(G5:G11)</f>
        <v>528</v>
      </c>
      <c r="H12" s="48">
        <v>1</v>
      </c>
      <c r="I12" s="48">
        <f>SUM(I5:I11)</f>
        <v>0</v>
      </c>
      <c r="J12" s="48">
        <f>SUM(J5:J11)</f>
        <v>0</v>
      </c>
      <c r="K12" s="48">
        <f>SUM(K5:K11)</f>
        <v>1</v>
      </c>
      <c r="L12" s="48">
        <f>SUM(L5:L11)</f>
        <v>0</v>
      </c>
      <c r="M12" s="66" t="s">
        <v>176</v>
      </c>
    </row>
    <row r="13" spans="1:13" s="4" customFormat="1" ht="23.1" customHeight="1" x14ac:dyDescent="0.35">
      <c r="A13" s="1"/>
      <c r="B13" s="12" t="s">
        <v>9</v>
      </c>
      <c r="C13" s="12" t="s">
        <v>23</v>
      </c>
      <c r="D13" s="1">
        <v>2</v>
      </c>
      <c r="E13" s="12" t="s">
        <v>201</v>
      </c>
      <c r="F13" s="5">
        <v>5</v>
      </c>
      <c r="G13" s="35">
        <v>23</v>
      </c>
      <c r="H13" s="45">
        <v>1</v>
      </c>
      <c r="I13" s="45"/>
      <c r="J13" s="45"/>
      <c r="K13" s="45"/>
      <c r="L13" s="45">
        <v>3</v>
      </c>
      <c r="M13" s="20"/>
    </row>
    <row r="14" spans="1:13" s="4" customFormat="1" ht="23.1" customHeight="1" x14ac:dyDescent="0.35">
      <c r="A14" s="1"/>
      <c r="B14" s="12" t="s">
        <v>9</v>
      </c>
      <c r="C14" s="12" t="s">
        <v>23</v>
      </c>
      <c r="D14" s="1">
        <v>3</v>
      </c>
      <c r="E14" s="12" t="s">
        <v>167</v>
      </c>
      <c r="F14" s="35">
        <v>4</v>
      </c>
      <c r="G14" s="35">
        <v>23</v>
      </c>
      <c r="H14" s="45">
        <v>1</v>
      </c>
      <c r="I14" s="45"/>
      <c r="J14" s="45"/>
      <c r="K14" s="45"/>
      <c r="L14" s="45"/>
      <c r="M14" s="20"/>
    </row>
    <row r="15" spans="1:13" s="4" customFormat="1" ht="23.1" customHeight="1" x14ac:dyDescent="0.35">
      <c r="A15" s="1"/>
      <c r="B15" s="12" t="s">
        <v>9</v>
      </c>
      <c r="C15" s="12" t="s">
        <v>23</v>
      </c>
      <c r="D15" s="1">
        <v>4</v>
      </c>
      <c r="E15" s="12" t="s">
        <v>152</v>
      </c>
      <c r="F15" s="35">
        <v>37</v>
      </c>
      <c r="G15" s="35">
        <v>184</v>
      </c>
      <c r="H15" s="45">
        <v>1</v>
      </c>
      <c r="I15" s="45">
        <v>1</v>
      </c>
      <c r="J15" s="45"/>
      <c r="K15" s="45"/>
      <c r="L15" s="45">
        <v>1</v>
      </c>
      <c r="M15" s="20"/>
    </row>
    <row r="16" spans="1:13" s="4" customFormat="1" ht="23.1" customHeight="1" x14ac:dyDescent="0.35">
      <c r="A16" s="1"/>
      <c r="B16" s="12" t="s">
        <v>9</v>
      </c>
      <c r="C16" s="12" t="s">
        <v>23</v>
      </c>
      <c r="D16" s="1">
        <v>5</v>
      </c>
      <c r="E16" s="12" t="s">
        <v>171</v>
      </c>
      <c r="F16" s="35">
        <v>20</v>
      </c>
      <c r="G16" s="35">
        <v>95</v>
      </c>
      <c r="H16" s="45">
        <v>1</v>
      </c>
      <c r="I16" s="45"/>
      <c r="J16" s="45"/>
      <c r="K16" s="45"/>
      <c r="L16" s="45">
        <v>1</v>
      </c>
      <c r="M16" s="20"/>
    </row>
    <row r="17" spans="1:13" s="4" customFormat="1" ht="23.1" customHeight="1" x14ac:dyDescent="0.35">
      <c r="A17" s="1"/>
      <c r="B17" s="12" t="s">
        <v>9</v>
      </c>
      <c r="C17" s="12" t="s">
        <v>23</v>
      </c>
      <c r="D17" s="1">
        <v>6</v>
      </c>
      <c r="E17" s="12" t="s">
        <v>172</v>
      </c>
      <c r="F17" s="35">
        <v>18</v>
      </c>
      <c r="G17" s="35">
        <v>105</v>
      </c>
      <c r="H17" s="45"/>
      <c r="I17" s="45">
        <v>1</v>
      </c>
      <c r="J17" s="45"/>
      <c r="K17" s="45"/>
      <c r="L17" s="45">
        <v>1</v>
      </c>
      <c r="M17" s="20"/>
    </row>
    <row r="18" spans="1:13" s="4" customFormat="1" ht="23.1" customHeight="1" x14ac:dyDescent="0.35">
      <c r="A18" s="1"/>
      <c r="B18" s="12" t="s">
        <v>9</v>
      </c>
      <c r="C18" s="12" t="s">
        <v>23</v>
      </c>
      <c r="D18" s="1">
        <v>7</v>
      </c>
      <c r="E18" s="12" t="s">
        <v>173</v>
      </c>
      <c r="F18" s="35">
        <v>2</v>
      </c>
      <c r="G18" s="35">
        <v>8</v>
      </c>
      <c r="H18" s="45"/>
      <c r="I18" s="45"/>
      <c r="J18" s="45"/>
      <c r="K18" s="45"/>
      <c r="L18" s="45"/>
      <c r="M18" s="20"/>
    </row>
    <row r="19" spans="1:13" s="4" customFormat="1" ht="23.1" customHeight="1" x14ac:dyDescent="0.35">
      <c r="A19" s="1"/>
      <c r="B19" s="12" t="s">
        <v>9</v>
      </c>
      <c r="C19" s="12" t="s">
        <v>23</v>
      </c>
      <c r="D19" s="1">
        <v>8</v>
      </c>
      <c r="E19" s="12" t="s">
        <v>174</v>
      </c>
      <c r="F19" s="35">
        <v>2</v>
      </c>
      <c r="G19" s="35">
        <v>12</v>
      </c>
      <c r="H19" s="45"/>
      <c r="I19" s="45">
        <v>1</v>
      </c>
      <c r="J19" s="45"/>
      <c r="K19" s="45"/>
      <c r="L19" s="45"/>
      <c r="M19" s="20"/>
    </row>
    <row r="20" spans="1:13" s="4" customFormat="1" ht="23.1" customHeight="1" x14ac:dyDescent="0.35">
      <c r="A20" s="1"/>
      <c r="B20" s="12" t="s">
        <v>9</v>
      </c>
      <c r="C20" s="12" t="s">
        <v>23</v>
      </c>
      <c r="D20" s="1">
        <v>9</v>
      </c>
      <c r="E20" s="12" t="s">
        <v>86</v>
      </c>
      <c r="F20" s="35">
        <v>1</v>
      </c>
      <c r="G20" s="35">
        <v>5</v>
      </c>
      <c r="H20" s="45">
        <v>1</v>
      </c>
      <c r="I20" s="45"/>
      <c r="J20" s="45"/>
      <c r="K20" s="45"/>
      <c r="L20" s="45">
        <v>1</v>
      </c>
      <c r="M20" s="20"/>
    </row>
    <row r="21" spans="1:13" s="4" customFormat="1" ht="23.1" customHeight="1" x14ac:dyDescent="0.35">
      <c r="A21" s="1"/>
      <c r="B21" s="12" t="s">
        <v>9</v>
      </c>
      <c r="C21" s="12" t="s">
        <v>23</v>
      </c>
      <c r="D21" s="1">
        <v>13</v>
      </c>
      <c r="E21" s="12" t="s">
        <v>175</v>
      </c>
      <c r="F21" s="35">
        <v>8</v>
      </c>
      <c r="G21" s="35">
        <v>34</v>
      </c>
      <c r="H21" s="45"/>
      <c r="I21" s="45"/>
      <c r="J21" s="45"/>
      <c r="K21" s="45"/>
      <c r="L21" s="45"/>
      <c r="M21" s="20"/>
    </row>
    <row r="22" spans="1:13" s="89" customFormat="1" ht="23.1" customHeight="1" x14ac:dyDescent="0.35">
      <c r="A22" s="85"/>
      <c r="B22" s="21" t="s">
        <v>9</v>
      </c>
      <c r="C22" s="21" t="s">
        <v>23</v>
      </c>
      <c r="D22" s="86"/>
      <c r="E22" s="21" t="s">
        <v>205</v>
      </c>
      <c r="F22" s="36"/>
      <c r="G22" s="36"/>
      <c r="H22" s="87">
        <v>1</v>
      </c>
      <c r="I22" s="87"/>
      <c r="J22" s="87"/>
      <c r="K22" s="87"/>
      <c r="L22" s="87">
        <v>1</v>
      </c>
      <c r="M22" s="88" t="s">
        <v>208</v>
      </c>
    </row>
    <row r="23" spans="1:13" s="89" customFormat="1" ht="23.1" customHeight="1" x14ac:dyDescent="0.35">
      <c r="A23" s="85"/>
      <c r="B23" s="21" t="s">
        <v>9</v>
      </c>
      <c r="C23" s="21" t="s">
        <v>23</v>
      </c>
      <c r="D23" s="86"/>
      <c r="E23" s="21" t="s">
        <v>206</v>
      </c>
      <c r="F23" s="36"/>
      <c r="G23" s="36"/>
      <c r="H23" s="87">
        <v>1</v>
      </c>
      <c r="I23" s="87"/>
      <c r="J23" s="87"/>
      <c r="K23" s="87"/>
      <c r="L23" s="87">
        <v>1</v>
      </c>
      <c r="M23" s="88" t="s">
        <v>208</v>
      </c>
    </row>
    <row r="24" spans="1:13" s="89" customFormat="1" ht="23.1" customHeight="1" x14ac:dyDescent="0.35">
      <c r="A24" s="86"/>
      <c r="B24" s="21" t="s">
        <v>9</v>
      </c>
      <c r="C24" s="21" t="s">
        <v>204</v>
      </c>
      <c r="D24" s="86"/>
      <c r="E24" s="21" t="s">
        <v>207</v>
      </c>
      <c r="F24" s="36"/>
      <c r="G24" s="36"/>
      <c r="H24" s="87"/>
      <c r="I24" s="87">
        <v>1</v>
      </c>
      <c r="J24" s="87"/>
      <c r="K24" s="87"/>
      <c r="L24" s="87"/>
      <c r="M24" s="88" t="s">
        <v>208</v>
      </c>
    </row>
    <row r="25" spans="1:13" s="4" customFormat="1" ht="42" x14ac:dyDescent="0.35">
      <c r="A25" s="124" t="s">
        <v>18</v>
      </c>
      <c r="B25" s="125"/>
      <c r="C25" s="50" t="s">
        <v>23</v>
      </c>
      <c r="D25" s="47">
        <f>COUNTA(D13:D21)</f>
        <v>9</v>
      </c>
      <c r="E25" s="50" t="s">
        <v>65</v>
      </c>
      <c r="F25" s="48">
        <f>SUM(F13:F21)</f>
        <v>97</v>
      </c>
      <c r="G25" s="48">
        <f>SUM(G13:G21)</f>
        <v>489</v>
      </c>
      <c r="H25" s="48">
        <f>SUM(H13:H24)</f>
        <v>7</v>
      </c>
      <c r="I25" s="48">
        <f>SUM(I13:I24)</f>
        <v>4</v>
      </c>
      <c r="J25" s="48">
        <f t="shared" ref="J25:L25" si="0">SUM(J13:J24)</f>
        <v>0</v>
      </c>
      <c r="K25" s="48">
        <f t="shared" si="0"/>
        <v>0</v>
      </c>
      <c r="L25" s="48">
        <f t="shared" si="0"/>
        <v>9</v>
      </c>
      <c r="M25" s="84" t="s">
        <v>202</v>
      </c>
    </row>
    <row r="26" spans="1:13" s="4" customFormat="1" ht="21" x14ac:dyDescent="0.35">
      <c r="A26" s="78" t="s">
        <v>18</v>
      </c>
      <c r="B26" s="83">
        <f>COUNTA(C12,C25)</f>
        <v>2</v>
      </c>
      <c r="C26" s="53" t="s">
        <v>2</v>
      </c>
      <c r="D26" s="52">
        <f>SUM(D12,D25)</f>
        <v>16</v>
      </c>
      <c r="E26" s="52" t="s">
        <v>65</v>
      </c>
      <c r="F26" s="55">
        <v>251</v>
      </c>
      <c r="G26" s="55">
        <f>SUM(G12,G25)</f>
        <v>1017</v>
      </c>
      <c r="H26" s="55">
        <f>SUM(H12,H25)</f>
        <v>8</v>
      </c>
      <c r="I26" s="55">
        <f t="shared" ref="I26:L26" si="1">SUM(I12,I25)</f>
        <v>4</v>
      </c>
      <c r="J26" s="55">
        <f t="shared" si="1"/>
        <v>0</v>
      </c>
      <c r="K26" s="55">
        <f t="shared" si="1"/>
        <v>1</v>
      </c>
      <c r="L26" s="55">
        <f t="shared" si="1"/>
        <v>9</v>
      </c>
      <c r="M26" s="52" t="s">
        <v>203</v>
      </c>
    </row>
  </sheetData>
  <mergeCells count="8">
    <mergeCell ref="A12:B12"/>
    <mergeCell ref="A25:B25"/>
    <mergeCell ref="A1:M1"/>
    <mergeCell ref="A2:M2"/>
    <mergeCell ref="A3:A4"/>
    <mergeCell ref="B3:B4"/>
    <mergeCell ref="C3:L3"/>
    <mergeCell ref="M3:M4"/>
  </mergeCells>
  <pageMargins left="0.25" right="0.25" top="0.75" bottom="0.75" header="0.3" footer="0.3"/>
  <pageSetup paperSize="9" scale="64" fitToHeight="0" orientation="landscape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  <pageSetUpPr fitToPage="1"/>
  </sheetPr>
  <dimension ref="A1:M11"/>
  <sheetViews>
    <sheetView view="pageBreakPreview" zoomScale="80" zoomScaleNormal="70" zoomScaleSheetLayoutView="80" workbookViewId="0">
      <selection sqref="A1:M1"/>
    </sheetView>
  </sheetViews>
  <sheetFormatPr defaultColWidth="9" defaultRowHeight="15" x14ac:dyDescent="0.25"/>
  <cols>
    <col min="1" max="1" width="5.875" style="3" customWidth="1"/>
    <col min="2" max="2" width="10.125" style="13" bestFit="1" customWidth="1"/>
    <col min="3" max="3" width="12.625" style="13" customWidth="1"/>
    <col min="4" max="4" width="5.25" style="3" bestFit="1" customWidth="1"/>
    <col min="5" max="5" width="14.375" style="13" customWidth="1"/>
    <col min="6" max="6" width="19.375" style="26" customWidth="1"/>
    <col min="7" max="7" width="21.25" style="26" bestFit="1" customWidth="1"/>
    <col min="8" max="8" width="10.125" style="26" bestFit="1" customWidth="1"/>
    <col min="9" max="9" width="14.75" style="26" bestFit="1" customWidth="1"/>
    <col min="10" max="10" width="13.75" style="26" bestFit="1" customWidth="1"/>
    <col min="11" max="11" width="17.625" style="26" bestFit="1" customWidth="1"/>
    <col min="12" max="12" width="11.375" style="26" bestFit="1" customWidth="1"/>
    <col min="13" max="13" width="31.625" style="3" customWidth="1"/>
    <col min="14" max="16384" width="9" style="3"/>
  </cols>
  <sheetData>
    <row r="1" spans="1:13" s="19" customFormat="1" ht="36" x14ac:dyDescent="0.55000000000000004">
      <c r="A1" s="123" t="s">
        <v>267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</row>
    <row r="2" spans="1:13" s="4" customFormat="1" ht="5.25" customHeight="1" x14ac:dyDescent="0.35">
      <c r="A2" s="119"/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</row>
    <row r="3" spans="1:13" s="4" customFormat="1" ht="25.5" customHeight="1" x14ac:dyDescent="0.35">
      <c r="A3" s="120" t="s">
        <v>0</v>
      </c>
      <c r="B3" s="120" t="s">
        <v>1</v>
      </c>
      <c r="C3" s="115" t="s">
        <v>68</v>
      </c>
      <c r="D3" s="116"/>
      <c r="E3" s="116"/>
      <c r="F3" s="116"/>
      <c r="G3" s="116"/>
      <c r="H3" s="116"/>
      <c r="I3" s="116"/>
      <c r="J3" s="116"/>
      <c r="K3" s="116"/>
      <c r="L3" s="117"/>
      <c r="M3" s="122" t="s">
        <v>3</v>
      </c>
    </row>
    <row r="4" spans="1:13" s="4" customFormat="1" ht="25.5" customHeight="1" x14ac:dyDescent="0.35">
      <c r="A4" s="121"/>
      <c r="B4" s="121"/>
      <c r="C4" s="10" t="s">
        <v>2</v>
      </c>
      <c r="D4" s="10" t="s">
        <v>64</v>
      </c>
      <c r="E4" s="10" t="s">
        <v>65</v>
      </c>
      <c r="F4" s="24" t="s">
        <v>52</v>
      </c>
      <c r="G4" s="24" t="s">
        <v>197</v>
      </c>
      <c r="H4" s="24" t="s">
        <v>69</v>
      </c>
      <c r="I4" s="24" t="s">
        <v>70</v>
      </c>
      <c r="J4" s="24" t="s">
        <v>71</v>
      </c>
      <c r="K4" s="24" t="s">
        <v>72</v>
      </c>
      <c r="L4" s="24" t="s">
        <v>73</v>
      </c>
      <c r="M4" s="122"/>
    </row>
    <row r="5" spans="1:13" s="4" customFormat="1" ht="23.1" customHeight="1" x14ac:dyDescent="0.35">
      <c r="A5" s="1">
        <v>8</v>
      </c>
      <c r="B5" s="12" t="s">
        <v>11</v>
      </c>
      <c r="C5" s="12" t="s">
        <v>181</v>
      </c>
      <c r="D5" s="1">
        <v>4</v>
      </c>
      <c r="E5" s="12" t="s">
        <v>184</v>
      </c>
      <c r="F5" s="35">
        <v>1</v>
      </c>
      <c r="G5" s="35">
        <v>1</v>
      </c>
      <c r="H5" s="45">
        <v>1</v>
      </c>
      <c r="I5" s="45"/>
      <c r="J5" s="45"/>
      <c r="K5" s="45"/>
      <c r="L5" s="45"/>
      <c r="M5" s="20"/>
    </row>
    <row r="6" spans="1:13" s="4" customFormat="1" ht="23.1" customHeight="1" x14ac:dyDescent="0.35">
      <c r="A6" s="124" t="s">
        <v>81</v>
      </c>
      <c r="B6" s="126"/>
      <c r="C6" s="50" t="s">
        <v>181</v>
      </c>
      <c r="D6" s="47">
        <f>COUNTA(D5:D5)</f>
        <v>1</v>
      </c>
      <c r="E6" s="50" t="s">
        <v>65</v>
      </c>
      <c r="F6" s="48">
        <f t="shared" ref="F6:L6" si="0">SUM(F5:F5)</f>
        <v>1</v>
      </c>
      <c r="G6" s="48">
        <f t="shared" si="0"/>
        <v>1</v>
      </c>
      <c r="H6" s="48">
        <f t="shared" si="0"/>
        <v>1</v>
      </c>
      <c r="I6" s="48">
        <f t="shared" si="0"/>
        <v>0</v>
      </c>
      <c r="J6" s="48">
        <f t="shared" si="0"/>
        <v>0</v>
      </c>
      <c r="K6" s="48">
        <f t="shared" si="0"/>
        <v>0</v>
      </c>
      <c r="L6" s="48">
        <f t="shared" si="0"/>
        <v>0</v>
      </c>
      <c r="M6" s="49"/>
    </row>
    <row r="7" spans="1:13" s="4" customFormat="1" ht="23.1" customHeight="1" x14ac:dyDescent="0.35">
      <c r="A7" s="1"/>
      <c r="B7" s="12" t="s">
        <v>11</v>
      </c>
      <c r="C7" s="12" t="s">
        <v>182</v>
      </c>
      <c r="D7" s="1">
        <v>2</v>
      </c>
      <c r="E7" s="12" t="s">
        <v>185</v>
      </c>
      <c r="F7" s="35">
        <v>3</v>
      </c>
      <c r="G7" s="35">
        <v>10</v>
      </c>
      <c r="H7" s="45"/>
      <c r="I7" s="45"/>
      <c r="J7" s="45"/>
      <c r="K7" s="45"/>
      <c r="L7" s="45"/>
      <c r="M7" s="20"/>
    </row>
    <row r="8" spans="1:13" s="4" customFormat="1" ht="23.1" customHeight="1" x14ac:dyDescent="0.35">
      <c r="A8" s="124" t="s">
        <v>18</v>
      </c>
      <c r="B8" s="125"/>
      <c r="C8" s="50" t="s">
        <v>182</v>
      </c>
      <c r="D8" s="47">
        <f>COUNTA(D7:D7)</f>
        <v>1</v>
      </c>
      <c r="E8" s="50" t="s">
        <v>65</v>
      </c>
      <c r="F8" s="48">
        <f t="shared" ref="F8:L8" si="1">SUM(F7:F7)</f>
        <v>3</v>
      </c>
      <c r="G8" s="48">
        <f t="shared" si="1"/>
        <v>10</v>
      </c>
      <c r="H8" s="48">
        <f t="shared" si="1"/>
        <v>0</v>
      </c>
      <c r="I8" s="48">
        <f t="shared" si="1"/>
        <v>0</v>
      </c>
      <c r="J8" s="48">
        <f t="shared" si="1"/>
        <v>0</v>
      </c>
      <c r="K8" s="48">
        <f t="shared" si="1"/>
        <v>0</v>
      </c>
      <c r="L8" s="48">
        <f t="shared" si="1"/>
        <v>0</v>
      </c>
      <c r="M8" s="49"/>
    </row>
    <row r="9" spans="1:13" s="4" customFormat="1" ht="23.1" customHeight="1" x14ac:dyDescent="0.35">
      <c r="A9" s="1"/>
      <c r="B9" s="12" t="s">
        <v>11</v>
      </c>
      <c r="C9" s="12" t="s">
        <v>183</v>
      </c>
      <c r="D9" s="1">
        <v>8</v>
      </c>
      <c r="E9" s="12" t="s">
        <v>186</v>
      </c>
      <c r="F9" s="35">
        <v>6</v>
      </c>
      <c r="G9" s="35">
        <v>12</v>
      </c>
      <c r="H9" s="45"/>
      <c r="I9" s="45"/>
      <c r="J9" s="45"/>
      <c r="K9" s="45"/>
      <c r="L9" s="45"/>
      <c r="M9" s="20"/>
    </row>
    <row r="10" spans="1:13" s="4" customFormat="1" ht="23.1" customHeight="1" x14ac:dyDescent="0.35">
      <c r="A10" s="124" t="s">
        <v>18</v>
      </c>
      <c r="B10" s="125"/>
      <c r="C10" s="50" t="s">
        <v>183</v>
      </c>
      <c r="D10" s="47">
        <f>COUNTA(D9:D9)</f>
        <v>1</v>
      </c>
      <c r="E10" s="50" t="s">
        <v>65</v>
      </c>
      <c r="F10" s="48">
        <f t="shared" ref="F10:L10" si="2">SUM(F9:F9)</f>
        <v>6</v>
      </c>
      <c r="G10" s="48">
        <f t="shared" si="2"/>
        <v>12</v>
      </c>
      <c r="H10" s="48">
        <f t="shared" si="2"/>
        <v>0</v>
      </c>
      <c r="I10" s="48">
        <f t="shared" si="2"/>
        <v>0</v>
      </c>
      <c r="J10" s="48">
        <f t="shared" si="2"/>
        <v>0</v>
      </c>
      <c r="K10" s="48">
        <f t="shared" si="2"/>
        <v>0</v>
      </c>
      <c r="L10" s="48">
        <f t="shared" si="2"/>
        <v>0</v>
      </c>
      <c r="M10" s="49"/>
    </row>
    <row r="11" spans="1:13" s="4" customFormat="1" ht="21" x14ac:dyDescent="0.35">
      <c r="A11" s="80" t="s">
        <v>18</v>
      </c>
      <c r="B11" s="83">
        <f>COUNTA(C6,C8,C10)</f>
        <v>3</v>
      </c>
      <c r="C11" s="53" t="s">
        <v>2</v>
      </c>
      <c r="D11" s="52">
        <f>SUM(D6,D8,D10)</f>
        <v>3</v>
      </c>
      <c r="E11" s="52" t="s">
        <v>65</v>
      </c>
      <c r="F11" s="55">
        <f>SUM(F6,F8,F10)</f>
        <v>10</v>
      </c>
      <c r="G11" s="55">
        <f t="shared" ref="G11:L11" si="3">SUM(G6,G8,G10)</f>
        <v>23</v>
      </c>
      <c r="H11" s="55">
        <f t="shared" si="3"/>
        <v>1</v>
      </c>
      <c r="I11" s="55">
        <f t="shared" si="3"/>
        <v>0</v>
      </c>
      <c r="J11" s="55">
        <f t="shared" si="3"/>
        <v>0</v>
      </c>
      <c r="K11" s="55">
        <f t="shared" si="3"/>
        <v>0</v>
      </c>
      <c r="L11" s="55">
        <f t="shared" si="3"/>
        <v>0</v>
      </c>
      <c r="M11" s="52"/>
    </row>
  </sheetData>
  <mergeCells count="9">
    <mergeCell ref="A6:B6"/>
    <mergeCell ref="A8:B8"/>
    <mergeCell ref="A10:B10"/>
    <mergeCell ref="A1:M1"/>
    <mergeCell ref="A2:M2"/>
    <mergeCell ref="A3:A4"/>
    <mergeCell ref="B3:B4"/>
    <mergeCell ref="C3:L3"/>
    <mergeCell ref="M3:M4"/>
  </mergeCells>
  <pageMargins left="0.25" right="0.25" top="0.75" bottom="0.75" header="0.3" footer="0.3"/>
  <pageSetup paperSize="9" scale="71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12</vt:i4>
      </vt:variant>
      <vt:variant>
        <vt:lpstr>ช่วงที่มีชื่อ</vt:lpstr>
      </vt:variant>
      <vt:variant>
        <vt:i4>12</vt:i4>
      </vt:variant>
    </vt:vector>
  </HeadingPairs>
  <TitlesOfParts>
    <vt:vector size="24" baseType="lpstr">
      <vt:lpstr>ยอดสะสม 2 พ.ย.65 (สรุป)</vt:lpstr>
      <vt:lpstr>อ.โพนทราย</vt:lpstr>
      <vt:lpstr>อ.จังหาร</vt:lpstr>
      <vt:lpstr>อ.เชียงขวัญ</vt:lpstr>
      <vt:lpstr>อ.โพธิ์ชัย</vt:lpstr>
      <vt:lpstr>อ.เสลภูมิ</vt:lpstr>
      <vt:lpstr>อ.ธวัชบุรี</vt:lpstr>
      <vt:lpstr>อ.ทุ่งเขาหลวง</vt:lpstr>
      <vt:lpstr>อ.พนมไพร</vt:lpstr>
      <vt:lpstr>อ.สุวรรณภูมิ</vt:lpstr>
      <vt:lpstr>อ.หนองฮี</vt:lpstr>
      <vt:lpstr>อ.เมืองร้อยเอ็ด</vt:lpstr>
      <vt:lpstr>'ยอดสะสม 2 พ.ย.65 (สรุป)'!Print_Titles</vt:lpstr>
      <vt:lpstr>อ.จังหาร!Print_Titles</vt:lpstr>
      <vt:lpstr>อ.เชียงขวัญ!Print_Titles</vt:lpstr>
      <vt:lpstr>อ.ทุ่งเขาหลวง!Print_Titles</vt:lpstr>
      <vt:lpstr>อ.ธวัชบุรี!Print_Titles</vt:lpstr>
      <vt:lpstr>อ.พนมไพร!Print_Titles</vt:lpstr>
      <vt:lpstr>อ.โพธิ์ชัย!Print_Titles</vt:lpstr>
      <vt:lpstr>อ.โพนทราย!Print_Titles</vt:lpstr>
      <vt:lpstr>อ.เมืองร้อยเอ็ด!Print_Titles</vt:lpstr>
      <vt:lpstr>อ.สุวรรณภูมิ!Print_Titles</vt:lpstr>
      <vt:lpstr>อ.เสลภูมิ!Print_Titles</vt:lpstr>
      <vt:lpstr>อ.หนองฮี!Print_Titles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Corporate Edition</cp:lastModifiedBy>
  <cp:lastPrinted>2022-10-25T02:08:58Z</cp:lastPrinted>
  <dcterms:created xsi:type="dcterms:W3CDTF">2022-10-09T07:50:39Z</dcterms:created>
  <dcterms:modified xsi:type="dcterms:W3CDTF">2022-11-10T06:15:09Z</dcterms:modified>
</cp:coreProperties>
</file>